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426"/>
  <workbookPr defaultThemeVersion="124226"/>
  <mc:AlternateContent xmlns:mc="http://schemas.openxmlformats.org/markup-compatibility/2006">
    <mc:Choice Requires="x15">
      <x15ac:absPath xmlns:x15ac="http://schemas.microsoft.com/office/spreadsheetml/2010/11/ac" url="C:\Users\barlowl\Desktop\"/>
    </mc:Choice>
  </mc:AlternateContent>
  <xr:revisionPtr revIDLastSave="0" documentId="8_{4067FC91-00BD-4C72-926C-BCBD83A154EB}" xr6:coauthVersionLast="45" xr6:coauthVersionMax="45" xr10:uidLastSave="{00000000-0000-0000-0000-000000000000}"/>
  <bookViews>
    <workbookView xWindow="1950" yWindow="1950" windowWidth="28800" windowHeight="11325" firstSheet="1" activeTab="4"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expenses'!$A$1:$E$24</definedName>
    <definedName name="_xlnm.Print_Area" localSheetId="5">'Gifts and benefits'!$A$1:$F$59</definedName>
    <definedName name="_xlnm.Print_Area" localSheetId="0">'Guidance for agencies'!$A$1:$A$58</definedName>
    <definedName name="_xlnm.Print_Area" localSheetId="3">Hospitality!$A$1:$E$35</definedName>
    <definedName name="_xlnm.Print_Area" localSheetId="1">'Summary and sign-off'!$A$1:$F$23</definedName>
    <definedName name="_xlnm.Print_Area" localSheetId="2">Travel!$A$1:$E$69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2" i="13" l="1"/>
  <c r="B13" i="13"/>
  <c r="B58" i="1" l="1"/>
  <c r="B48" i="1"/>
  <c r="B28" i="1"/>
  <c r="B60" i="1" s="1"/>
  <c r="B5" i="1" l="1"/>
  <c r="B4" i="1"/>
  <c r="C48" i="1" l="1"/>
  <c r="D48" i="4" l="1"/>
  <c r="C18" i="3"/>
  <c r="C28" i="2"/>
  <c r="C58" i="1"/>
  <c r="C28" i="1"/>
  <c r="B6" i="13" l="1"/>
  <c r="E59" i="13"/>
  <c r="C59" i="13"/>
  <c r="C50" i="4"/>
  <c r="C49" i="4"/>
  <c r="B59" i="13" l="1"/>
  <c r="B58" i="13"/>
  <c r="D58" i="13"/>
  <c r="B57" i="13"/>
  <c r="D57" i="13"/>
  <c r="D56" i="13"/>
  <c r="B56" i="13"/>
  <c r="D55" i="13"/>
  <c r="B55" i="13"/>
  <c r="D54" i="13"/>
  <c r="B54" i="13"/>
  <c r="B2" i="4"/>
  <c r="B3" i="4"/>
  <c r="B2" i="3"/>
  <c r="B3" i="3"/>
  <c r="B2" i="2"/>
  <c r="B3" i="2"/>
  <c r="B2" i="1"/>
  <c r="B3" i="1"/>
  <c r="F57" i="13" l="1"/>
  <c r="D28" i="2" s="1"/>
  <c r="F59" i="13"/>
  <c r="E48" i="4" s="1"/>
  <c r="F58" i="13"/>
  <c r="D18" i="3" s="1"/>
  <c r="F56" i="13"/>
  <c r="D58" i="1" s="1"/>
  <c r="F55" i="13"/>
  <c r="D48" i="1" s="1"/>
  <c r="F54" i="13"/>
  <c r="D28" i="1" s="1"/>
  <c r="C13" i="13"/>
  <c r="C11" i="13"/>
  <c r="C16" i="13" l="1"/>
  <c r="C17" i="13"/>
  <c r="B5" i="4" l="1"/>
  <c r="B4" i="4"/>
  <c r="B5" i="3"/>
  <c r="B4" i="3"/>
  <c r="B5" i="2"/>
  <c r="B4" i="2"/>
  <c r="C15" i="13" l="1"/>
  <c r="F12" i="13" l="1"/>
  <c r="C48" i="4"/>
  <c r="F11" i="13" s="1"/>
  <c r="F13" i="13" l="1"/>
  <c r="B17" i="13"/>
  <c r="B16" i="13"/>
  <c r="B15" i="13"/>
  <c r="B18" i="3" l="1"/>
  <c r="B28" i="2"/>
  <c r="B12" i="13" s="1"/>
  <c r="B11" i="1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31"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51"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tc={19C3F5A5-90C0-4093-A12C-898112CC4119}</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 ref="F10" authorId="1" shapeId="0" xr:uid="{19C3F5A5-90C0-4093-A12C-898112CC4119}">
      <text>
        <t>[Threaded comment]
Your version of Excel allows you to read this threaded comment; however, any edits to it will get removed if the file is opened in a newer version of Excel. Learn more: https://go.microsoft.com/fwlink/?linkid=870924
Comment:
    Add role titles not names</t>
      </text>
    </comment>
  </commentList>
</comments>
</file>

<file path=xl/sharedStrings.xml><?xml version="1.0" encoding="utf-8"?>
<sst xmlns="http://schemas.openxmlformats.org/spreadsheetml/2006/main" count="582" uniqueCount="352">
  <si>
    <t>All Other Expenses</t>
  </si>
  <si>
    <t>Total travel expenses</t>
  </si>
  <si>
    <t xml:space="preserve">Organisation Name </t>
  </si>
  <si>
    <t>Chief Executive</t>
  </si>
  <si>
    <t>International, domestic and local travel expenses</t>
  </si>
  <si>
    <t>How to present information</t>
  </si>
  <si>
    <t>Chief Executive Expense Disclosure</t>
  </si>
  <si>
    <t>Notes</t>
  </si>
  <si>
    <t xml:space="preserve">Notes </t>
  </si>
  <si>
    <t>* Headings on following tabs will pre populate with what you enter on this tab</t>
  </si>
  <si>
    <t xml:space="preserve">CEs disclose the expenses, gifts &amp; hospitality they have expended or been offered using this SSC Excel workbook. </t>
  </si>
  <si>
    <t>When and how often are disclosures made?</t>
  </si>
  <si>
    <t>Hospitality</t>
  </si>
  <si>
    <t>Total cost will appear automatically once you put information in rows above.</t>
  </si>
  <si>
    <t>Purpose</t>
  </si>
  <si>
    <t>A one-off offer of something worth $25 is not included, but if the offer is made more than once a year, it should be disclosed.</t>
  </si>
  <si>
    <t>The purpose of regular public disclosure of Chief Executive's (CE) expenses is to provide transparency and accountability for discretionary expenditure by CEs of Public Service departments and statutory Crown entities.</t>
  </si>
  <si>
    <t>What is covered?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</si>
  <si>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</si>
  <si>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</si>
  <si>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</si>
  <si>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</si>
  <si>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</si>
  <si>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</si>
  <si>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The Disclosures webpage could be headed with a statement such as: “(This agency) is disclosing the Chief Executive’s expenses, gifts and hospitality as part of its commitment to transparency and accountability".</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</si>
  <si>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</si>
  <si>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CEs formally approve completed Excel workbooks and an appropriate person reviews them.</t>
  </si>
  <si>
    <t>All expenses for items experienced, used or declined by CEs in performing their role are required to be disclosed, whether paid by credit card or invoiced.</t>
  </si>
  <si>
    <t>Figures exclude GST</t>
  </si>
  <si>
    <t>GST on costs</t>
  </si>
  <si>
    <t>Other expenses</t>
  </si>
  <si>
    <t>Cost in NZ$</t>
  </si>
  <si>
    <t>Chief Executive Gifts and Benefits Disclosure</t>
  </si>
  <si>
    <r>
      <t xml:space="preserve">Offered by 
</t>
    </r>
    <r>
      <rPr>
        <sz val="10"/>
        <color theme="0"/>
        <rFont val="Arial"/>
        <family val="2"/>
      </rPr>
      <t>(who made the offer?)</t>
    </r>
  </si>
  <si>
    <t>Declined</t>
  </si>
  <si>
    <t>Offered</t>
  </si>
  <si>
    <t>Accepted</t>
  </si>
  <si>
    <t>Include gifts and benefits that are declined.</t>
  </si>
  <si>
    <t>Cultural item - not appropriate to value</t>
  </si>
  <si>
    <t>Under $100</t>
  </si>
  <si>
    <t>$500 - $1,000</t>
  </si>
  <si>
    <t>$100 - $500</t>
  </si>
  <si>
    <t>Over $1,000</t>
  </si>
  <si>
    <t>Estimate not possible</t>
  </si>
  <si>
    <r>
      <t xml:space="preserve">Local Travel    </t>
    </r>
    <r>
      <rPr>
        <sz val="12"/>
        <color theme="0"/>
        <rFont val="Arial"/>
        <family val="2"/>
      </rPr>
      <t>(within City, excluding travel to airport)</t>
    </r>
  </si>
  <si>
    <t>International Travel</t>
  </si>
  <si>
    <t>Local Travel</t>
  </si>
  <si>
    <t>Gifts and benefits</t>
  </si>
  <si>
    <t>Summary of expenses</t>
  </si>
  <si>
    <t>Date(s)*</t>
  </si>
  <si>
    <t>* Any non-standard date format or date outside 1 July 2018 - 30 June 2019 will raise an alert. Check entry and select 'Yes' to accept/continue.</t>
  </si>
  <si>
    <r>
      <t xml:space="preserve">Purpose of expense
</t>
    </r>
    <r>
      <rPr>
        <sz val="10"/>
        <color theme="0"/>
        <rFont val="Arial"/>
        <family val="2"/>
      </rPr>
      <t>(e.g. subscription part of employment agreement, development as agreed with SSC)</t>
    </r>
  </si>
  <si>
    <t>Gifts and Benefits over $50 annual value</t>
  </si>
  <si>
    <t>Number of gifts/benefits will update automatically once you put information in rows above.</t>
  </si>
  <si>
    <t>Disclosed Information - this workbook includes a tab for each of the following categories:</t>
  </si>
  <si>
    <t>Travel</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</si>
  <si>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</si>
  <si>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</si>
  <si>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</si>
  <si>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Further assistance</t>
  </si>
  <si>
    <t>Summary and sign-off</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</si>
  <si>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</si>
  <si>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Provide full information for every entry. The alert "Some records may be incomplete" will show in the 'Total' line if any expense has 'Cost' or 'Type of expense' missing, or, any gift has 'Accepted/Declined', 'Description' or 'Estimated value' missing.</t>
  </si>
  <si>
    <t>This disclosure has been approved by the Chief Executive</t>
  </si>
  <si>
    <t>Figures include GST (where applicable)</t>
  </si>
  <si>
    <r>
      <t>GST inc / exc</t>
    </r>
    <r>
      <rPr>
        <b/>
        <sz val="10"/>
        <rFont val="Arial"/>
        <family val="2"/>
      </rPr>
      <t/>
    </r>
  </si>
  <si>
    <t>** Create a new workbook for a new Chief Executive</t>
  </si>
  <si>
    <t>Not yet indicated</t>
  </si>
  <si>
    <t>Complete separate tables for each category using the tabs provided in this Excel workbook: Travel, Hospitality, Gifts and Benefits, All other expenses.</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</si>
  <si>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</si>
  <si>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</si>
  <si>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Uploading the workbook - please ensure it is easy to find on your website.</t>
  </si>
  <si>
    <t>Count</t>
  </si>
  <si>
    <t>GST inclusion inconsistent</t>
  </si>
  <si>
    <r>
      <t xml:space="preserve">Provide information using this SSC Excel workbook: </t>
    </r>
    <r>
      <rPr>
        <u/>
        <sz val="11"/>
        <color rgb="FF0070C0"/>
        <rFont val="Arial"/>
        <family val="2"/>
      </rPr>
      <t>http://www.ssc.govt.nz/ce-expenses-disclosure</t>
    </r>
  </si>
  <si>
    <r>
      <rPr>
        <sz val="11"/>
        <rFont val="Arial"/>
        <family val="2"/>
      </rPr>
      <t>For help with publishing on data.govt contact</t>
    </r>
    <r>
      <rPr>
        <sz val="11"/>
        <color theme="10"/>
        <rFont val="Arial"/>
        <family val="2"/>
      </rPr>
      <t xml:space="preserve"> </t>
    </r>
    <r>
      <rPr>
        <u/>
        <sz val="11"/>
        <color theme="10"/>
        <rFont val="Arial"/>
        <family val="2"/>
      </rPr>
      <t>info@data.govt.nz.</t>
    </r>
  </si>
  <si>
    <t>Location(s)</t>
  </si>
  <si>
    <t>Disclosure period start</t>
  </si>
  <si>
    <t>Disclosure period end</t>
  </si>
  <si>
    <t>Disclosure period start***</t>
  </si>
  <si>
    <t>Disclosure period end***</t>
  </si>
  <si>
    <t>*** Update if a shorter or different period is covered</t>
  </si>
  <si>
    <r>
      <t xml:space="preserve">Was the gift accepted?
</t>
    </r>
    <r>
      <rPr>
        <sz val="10"/>
        <color theme="0"/>
        <rFont val="Arial"/>
        <family val="2"/>
      </rPr>
      <t>(drop-down list in cell)</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</si>
  <si>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</si>
  <si>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t>Travel expenses</t>
  </si>
  <si>
    <t>Disclosures cover the year to 30 June and are expected to be published by 31 July.</t>
  </si>
  <si>
    <t>Chief Executive Expense Disclosures: A Guide for Agency Staff</t>
  </si>
  <si>
    <r>
      <t xml:space="preserve">Type of expense
</t>
    </r>
    <r>
      <rPr>
        <sz val="10"/>
        <color theme="0"/>
        <rFont val="Arial"/>
        <family val="2"/>
      </rPr>
      <t>(what and for how many e.g. dinner for 5)</t>
    </r>
  </si>
  <si>
    <r>
      <t xml:space="preserve">Type of expense
</t>
    </r>
    <r>
      <rPr>
        <sz val="10"/>
        <color theme="0"/>
        <rFont val="Arial"/>
        <family val="2"/>
      </rPr>
      <t>(e.g. taxi, parking, bus)</t>
    </r>
  </si>
  <si>
    <r>
      <t xml:space="preserve">Purpose of hospitality
</t>
    </r>
    <r>
      <rPr>
        <sz val="10"/>
        <color theme="0"/>
        <rFont val="Arial"/>
        <family val="2"/>
      </rPr>
      <t xml:space="preserve">(e.g. hosting delegation from China, building relationships, team building) </t>
    </r>
  </si>
  <si>
    <t>Publishing clear and detailed disclosures is integral to building and maintaining the public's trust and confidence in the State services.</t>
  </si>
  <si>
    <t>Domestic Travel</t>
  </si>
  <si>
    <r>
      <t xml:space="preserve">Domestic Travel   </t>
    </r>
    <r>
      <rPr>
        <sz val="12"/>
        <color theme="0"/>
        <rFont val="Arial"/>
        <family val="2"/>
      </rPr>
      <t xml:space="preserve"> (within NZ, including travel to and from local airport)</t>
    </r>
  </si>
  <si>
    <t>Include items such as invitations to functions and events, event tickets, gifts from overseas counterparts and commercial organisations (including that accepted by immediate family members).</t>
  </si>
  <si>
    <t>This disclosure has not yet been approved by the Chief Executive</t>
  </si>
  <si>
    <t>Number offered</t>
  </si>
  <si>
    <t>Number accepted</t>
  </si>
  <si>
    <t>Number declined</t>
  </si>
  <si>
    <t>Chief Executive Expenses, Gifts and Benefits Disclosure - summary &amp; sign-off*</t>
  </si>
  <si>
    <t>Chief Executive**</t>
  </si>
  <si>
    <t>Other sign-off****</t>
  </si>
  <si>
    <t>**** This disclosure must be approved by the Chief Executive and another appropriate party, e.g. Board Chair, Chief Financial Officer or Audit and Risk Committee member</t>
  </si>
  <si>
    <r>
      <t xml:space="preserve">Type of expense
</t>
    </r>
    <r>
      <rPr>
        <sz val="10"/>
        <color theme="0"/>
        <rFont val="Arial"/>
        <family val="2"/>
      </rPr>
      <t>(e.g. hotel, airfares, taxis, meals &amp; for how many people)</t>
    </r>
  </si>
  <si>
    <t>Whether costs are GST exclusive or inclusive needs to be consistent on each sheet, and ideally should be consistent across all sheets. You have the option to use GST exclusive or inclusive as it may depend how you get your source information.</t>
  </si>
  <si>
    <t>Agency totals check</t>
  </si>
  <si>
    <t>Data and totals checked on all sheets</t>
  </si>
  <si>
    <t>Data and totals have not yet been checked and confirmed for any sheet</t>
  </si>
  <si>
    <t>Some data and totals have not yet been checked and confirmed</t>
  </si>
  <si>
    <t>Gifts and benefits check</t>
  </si>
  <si>
    <t>Hospitality check</t>
  </si>
  <si>
    <t>All other expenses check</t>
  </si>
  <si>
    <t>Travel checks</t>
  </si>
  <si>
    <t>This tab contains a summary of the information presented: it includes a single place to update entity information, running totals of the different types of expenses and gifts/benefits, and records the required checks and sign-offs before publication.</t>
  </si>
  <si>
    <t>Not all lines have an entry for "Cost in NZ$" and "Type of expense"</t>
  </si>
  <si>
    <t>Not all lines have an entry for "Description", "Was the gift accepted?" and "Estimated value in NZ$"</t>
  </si>
  <si>
    <t>Data and totals on this worksheet have NOT YET BEEN CHECKED AND CONFIRMED</t>
  </si>
  <si>
    <t>Data and totals on this worksheet checked and confirmed</t>
  </si>
  <si>
    <t>Check that # of 'costs' = 'type of expenses' (also "accepted/declined" for gifts &amp; benefits)</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</si>
  <si>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</si>
  <si>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r>
      <rPr>
        <sz val="11"/>
        <rFont val="Arial"/>
        <family val="2"/>
      </rPr>
      <t xml:space="preserve">The following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</si>
  <si>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Provide information using this SSC Excel workbook: </t>
    </r>
    <r>
      <rPr>
        <u/>
        <sz val="11"/>
        <color theme="10"/>
        <rFont val="Arial"/>
        <family val="2"/>
      </rPr>
      <t>http://www.ssc.govt.nz/ce-expenses-disclosure</t>
    </r>
  </si>
  <si>
    <r>
      <rPr>
        <sz val="11"/>
        <rFont val="Arial"/>
        <family val="2"/>
      </rPr>
      <t xml:space="preserve">The above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</si>
  <si>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</si>
  <si>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</si>
  <si>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In the following worksheets, cells shaded light blue require input. All other cells are locked to prevent change.</t>
  </si>
  <si>
    <r>
      <t xml:space="preserve">This summary page updates automatically from the 'Travel', 'Hospitality', 'All other expenses', and 'Gifts and benefits' tabs.
</t>
    </r>
    <r>
      <rPr>
        <b/>
        <sz val="10"/>
        <rFont val="Arial"/>
        <family val="2"/>
      </rPr>
      <t xml:space="preserve">
Throughout this workbook, input cells are shaded light blue.</t>
    </r>
  </si>
  <si>
    <r>
      <t xml:space="preserve">Other comments
</t>
    </r>
    <r>
      <rPr>
        <sz val="10"/>
        <color theme="0"/>
        <rFont val="Arial"/>
        <family val="2"/>
      </rPr>
      <t>(e.g. if given to others, whom?)</t>
    </r>
  </si>
  <si>
    <t>All other expenditure incurred by the chief executive that is not travel, hospitality or gifts.
Include e.g. phone and data costs, subscriptions, membership fees, conference fees, professional development costs, books and anything else.</t>
  </si>
  <si>
    <r>
      <t xml:space="preserve">Description
</t>
    </r>
    <r>
      <rPr>
        <sz val="10"/>
        <color theme="0"/>
        <rFont val="Arial"/>
        <family val="2"/>
      </rPr>
      <t>(e.g. event tickets, etc)</t>
    </r>
  </si>
  <si>
    <t xml:space="preserve">Total hospitality expenses </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</si>
  <si>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</si>
  <si>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Complete all fields. The header (organisation name, CE name and reporting period) will pre-populate once you enter it on the 'Summary and sign-off' tab.</t>
  </si>
  <si>
    <t>Ensure the disclosure is for the full reporting period. Include separate disclosures for each CE, including Acting CEs.</t>
  </si>
  <si>
    <t>Chief Executive approval****</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</si>
  <si>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</si>
  <si>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t>All hospitality expenses provided by the chief executive in the context of his/her job to anyone external to the Public Service or statutory Crown entities.</t>
  </si>
  <si>
    <t xml:space="preserve">Total other expenses </t>
  </si>
  <si>
    <t>Error - this total includes data from 'hidden' rows</t>
  </si>
  <si>
    <t>Check - there are no hidden rows with data</t>
  </si>
  <si>
    <t>Check - each entry provides sufficient information</t>
  </si>
  <si>
    <t>These checks (F53 to F61) are imperfect - they count the entries in each column and checks these totals are the same</t>
  </si>
  <si>
    <t>Text required for validation and checks - don't change, move, delete or overwrite</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</si>
  <si>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</si>
  <si>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</si>
  <si>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Cost in NZ$**</t>
  </si>
  <si>
    <r>
      <t xml:space="preserve">Purpose of travel
</t>
    </r>
    <r>
      <rPr>
        <sz val="10"/>
        <color theme="0"/>
        <rFont val="Arial"/>
        <family val="2"/>
      </rPr>
      <t>(e.g. attending XYZ conference for 3 days)***</t>
    </r>
  </si>
  <si>
    <r>
      <t xml:space="preserve">Purpose of travel
</t>
    </r>
    <r>
      <rPr>
        <sz val="10"/>
        <color theme="0"/>
        <rFont val="Arial"/>
        <family val="2"/>
      </rPr>
      <t>(e.g. visiting district office for two days...)***</t>
    </r>
  </si>
  <si>
    <r>
      <t>Purpose of travel</t>
    </r>
    <r>
      <rPr>
        <sz val="10"/>
        <color theme="0"/>
        <rFont val="Arial"/>
        <family val="2"/>
      </rPr>
      <t xml:space="preserve">
(e.g. meeting with Minister)***</t>
    </r>
  </si>
  <si>
    <t>Group expenditure relating to each overseas trip.</t>
  </si>
  <si>
    <t>*** Please include sufficient information to explain the trip and its costs including destination and duration.</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</si>
  <si>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</si>
  <si>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The subtotals and totals should appear and update automatically, once you add information to the rows above. Insert more rows as you need - right click on the row number (at the left of screen) and select 'Insert' - new row will insert above.</t>
  </si>
  <si>
    <t>Subtotal - local travel</t>
  </si>
  <si>
    <t>Subtotals and totals will appear automatically once you put information in rows above.</t>
  </si>
  <si>
    <t>Subtotal - international travel</t>
  </si>
  <si>
    <t>Subtotal - domestic travel</t>
  </si>
  <si>
    <t>** Note that GST may not apply to overseas purchases.</t>
  </si>
  <si>
    <t>Insert additional rows as needed: right click on a row number (left of screen) and select Insert - this will insert a row above selected row.</t>
  </si>
  <si>
    <t>Hospitality Offered to Third Parties*</t>
  </si>
  <si>
    <t>** Any non-standard date format or date outside 1 July 2018 - 30 June 2019 will raise an alert. Check entry and select 'Yes' to accept/continue.</t>
  </si>
  <si>
    <t>* Third parties include people and organisations external to the public service or statutory Crown entities.</t>
  </si>
  <si>
    <t>Date(s)**</t>
  </si>
  <si>
    <r>
      <t xml:space="preserve">Type of expense
</t>
    </r>
    <r>
      <rPr>
        <sz val="10"/>
        <color theme="0"/>
        <rFont val="Arial"/>
        <family val="2"/>
      </rPr>
      <t>(e.g. phone and data costs, membership fees)</t>
    </r>
  </si>
  <si>
    <r>
      <t xml:space="preserve">Description
</t>
    </r>
    <r>
      <rPr>
        <sz val="10"/>
        <color theme="0"/>
        <rFont val="Arial"/>
        <family val="2"/>
      </rPr>
      <t>(e.g. event tickets, etc.)</t>
    </r>
  </si>
  <si>
    <t>Total count of gift/benefit entries:</t>
  </si>
  <si>
    <t>Mark clearly if there is no information to disclose - provide a note to this effect in the 'Date' column (column A) for each travel category (local, domestic and international).</t>
  </si>
  <si>
    <t>Mark clearly if there is no information to disclose - provide a note to this effect in the 'Date' column (column A).</t>
  </si>
  <si>
    <t>GST on values</t>
  </si>
  <si>
    <t>PHARMAC</t>
  </si>
  <si>
    <t>Sarah Fitt</t>
  </si>
  <si>
    <t>Taxi</t>
  </si>
  <si>
    <t xml:space="preserve">Taxi    </t>
  </si>
  <si>
    <t xml:space="preserve">  </t>
  </si>
  <si>
    <t>13.07.2019</t>
  </si>
  <si>
    <t xml:space="preserve">Pasifika Medical Association Charity Ball </t>
  </si>
  <si>
    <t>Chairman Dr Kiki Maoate and Membership Chair Dr Jitoko Cama, Pasifika Medical Association</t>
  </si>
  <si>
    <t>24.07.2019</t>
  </si>
  <si>
    <t>Ambassador of the Arab Republic of Egypt - H.E. Mr Tarek Elwassimy</t>
  </si>
  <si>
    <t>National Day of the Arab Republic of Egypt and farewell to Ambassador</t>
  </si>
  <si>
    <t>06.08.2019</t>
  </si>
  <si>
    <t>Grant Thornton</t>
  </si>
  <si>
    <t>Grant Thornton - CE Luncheon Series - Martin Matthews</t>
  </si>
  <si>
    <t>26.07.2019</t>
  </si>
  <si>
    <t>India NZ Business Council</t>
  </si>
  <si>
    <t>India NZ Business Council/Pharmexcil (Pharmaceutical Export Promotion Council of India)</t>
  </si>
  <si>
    <t>09.08.2019</t>
  </si>
  <si>
    <t>Watercare's procurement approach</t>
  </si>
  <si>
    <t>Office of the Auditor-General</t>
  </si>
  <si>
    <t>01.07.2019</t>
  </si>
  <si>
    <t>Presenting at HealthTech week conference</t>
  </si>
  <si>
    <t>30.07.2019</t>
  </si>
  <si>
    <t>28.08.2019</t>
  </si>
  <si>
    <t>Women at Bell Gully Leaders' breakfast series with Julie Chapman (KidsCan co-founder)</t>
  </si>
  <si>
    <t>Bell Gully</t>
  </si>
  <si>
    <t>12.09.2019</t>
  </si>
  <si>
    <t>How Diverse is your Boardroom</t>
  </si>
  <si>
    <t>Sheffield Search</t>
  </si>
  <si>
    <t>15.08.2019</t>
  </si>
  <si>
    <t>14-15.10.2019</t>
  </si>
  <si>
    <t xml:space="preserve">IMSN Annual Meeting </t>
  </si>
  <si>
    <t>2 day annual meeting in Rabat, Morocco</t>
  </si>
  <si>
    <t>Michael Cohen, Chair, International Medication Safety Network</t>
  </si>
  <si>
    <t>04.09.2019</t>
  </si>
  <si>
    <t>Annual Spring Stakeholder Function</t>
  </si>
  <si>
    <t>Pharmaceutical Society of NZ</t>
  </si>
  <si>
    <t>Wellington</t>
  </si>
  <si>
    <t>18.09.2019</t>
  </si>
  <si>
    <t>NZ Nurses Organisation Conference &amp; AGM</t>
  </si>
  <si>
    <t>Memo Musa, Chief Executive</t>
  </si>
  <si>
    <t>19.08.2019</t>
  </si>
  <si>
    <t>Attending Singapore Healthcare Conference and Vancouver Group in Glasgow</t>
  </si>
  <si>
    <t>Meeting with Director-General of Health, Ministry of Health</t>
  </si>
  <si>
    <t>21.10.2019</t>
  </si>
  <si>
    <t>Celebrate opening of Public Trust Hall</t>
  </si>
  <si>
    <t>Bernadette Cavanagh, CE of Ministry of Culture &amp; Heritage and Maurice &amp; Kaye Clark of Cheops Holdings</t>
  </si>
  <si>
    <t>02.11.2019</t>
  </si>
  <si>
    <t>MS Research Day 2019</t>
  </si>
  <si>
    <t>NZ MS Research Trust</t>
  </si>
  <si>
    <t>21.08.2019</t>
  </si>
  <si>
    <t>26.09.2019</t>
  </si>
  <si>
    <t>05.11.2019</t>
  </si>
  <si>
    <t>Farewell function - Health Quality &amp; Safety Commission for Prof Alan Merry as Chair (and 4 Board members)</t>
  </si>
  <si>
    <t>Health Quality &amp; Safety Commission New Zealand</t>
  </si>
  <si>
    <t>29 + 30.10.2019</t>
  </si>
  <si>
    <t>Dr Ashley Bloomfield, Director General of Health, MoH</t>
  </si>
  <si>
    <t>Ministry of Health Forum 2019 - "Delivering equity of health and wellbeing in Aotearoa"</t>
  </si>
  <si>
    <t>14.09.2019</t>
  </si>
  <si>
    <t>Meeting with Southern Cross</t>
  </si>
  <si>
    <t>Presentation to Grey Power Waitakere</t>
  </si>
  <si>
    <t>12.11.2019</t>
  </si>
  <si>
    <t>Medical Technology Showcase &amp; Reception</t>
  </si>
  <si>
    <t>Minister of Health in assn with MTANZ</t>
  </si>
  <si>
    <t>07.11.2019</t>
  </si>
  <si>
    <t>Diversity Works New Zealand AGM</t>
  </si>
  <si>
    <t>Diversity Works New Zealand</t>
  </si>
  <si>
    <t>Parking</t>
  </si>
  <si>
    <t>Wellington Airport</t>
  </si>
  <si>
    <t>03.10.2019</t>
  </si>
  <si>
    <t>Auckland</t>
  </si>
  <si>
    <t>25.09.2019</t>
  </si>
  <si>
    <t>27.08.2019</t>
  </si>
  <si>
    <t>29.08.2019</t>
  </si>
  <si>
    <t>Attending Vancouver Group meeting in Glasgow</t>
  </si>
  <si>
    <t>Hotel</t>
  </si>
  <si>
    <t>Glasgow</t>
  </si>
  <si>
    <t>29.09.2019</t>
  </si>
  <si>
    <t>Singapore</t>
  </si>
  <si>
    <t>Subsequently cancelled</t>
  </si>
  <si>
    <t>11-13.11.2019</t>
  </si>
  <si>
    <t>WHO Executive Forum in Montreal</t>
  </si>
  <si>
    <t>27.11.2019</t>
  </si>
  <si>
    <t>ASMS pre-conference function and farewell to Exec Director Ian Powell</t>
  </si>
  <si>
    <t>Association of Salaried Medical Specialists</t>
  </si>
  <si>
    <t>13.11.2019</t>
  </si>
  <si>
    <t>Bell Gully Christmas client event</t>
  </si>
  <si>
    <t xml:space="preserve">Bell Gully </t>
  </si>
  <si>
    <t>03.12.2019</t>
  </si>
  <si>
    <t>NZMA Christmas Cocktail Function</t>
  </si>
  <si>
    <t>NZ Medical Association Chair &amp; Board</t>
  </si>
  <si>
    <t>29.11.2019</t>
  </si>
  <si>
    <t>Inside Recruitment</t>
  </si>
  <si>
    <t>Inside Recruitment Christmas Breakfast  / 10 year anniversary</t>
  </si>
  <si>
    <t>02.10.2019</t>
  </si>
  <si>
    <t>Airfares</t>
  </si>
  <si>
    <t>20.08.2019</t>
  </si>
  <si>
    <t>21.11.2019</t>
  </si>
  <si>
    <t>iMix - official launch</t>
  </si>
  <si>
    <t xml:space="preserve">iMix Pharmaceutical </t>
  </si>
  <si>
    <t>Tu Ora Compass Health</t>
  </si>
  <si>
    <t>Tu Ora Compass Health AGM + networking function</t>
  </si>
  <si>
    <t>18.11.2019</t>
  </si>
  <si>
    <t>World Executive Forum</t>
  </si>
  <si>
    <t>11.12.2019</t>
  </si>
  <si>
    <t>Myeloma New Zealand Christmas Function</t>
  </si>
  <si>
    <t>Ken Romeril, CEO</t>
  </si>
  <si>
    <t>29-30.10.2019</t>
  </si>
  <si>
    <t>Conference attendance</t>
  </si>
  <si>
    <t>Attendance at Ministry of Health Forum 2019 (2 days)</t>
  </si>
  <si>
    <t>15.11.2019</t>
  </si>
  <si>
    <t>Rental car</t>
  </si>
  <si>
    <t>10-12.11.2019</t>
  </si>
  <si>
    <t xml:space="preserve">Montreal </t>
  </si>
  <si>
    <t>Meals (1 person)</t>
  </si>
  <si>
    <t>06.11.2019</t>
  </si>
  <si>
    <t>17.11.2019</t>
  </si>
  <si>
    <t>20.03.2020</t>
  </si>
  <si>
    <t>26.02.2020</t>
  </si>
  <si>
    <t>Lynne Hayman, CEO</t>
  </si>
  <si>
    <t>Royal NZ College of General Practitioners - Welcome to 2020</t>
  </si>
  <si>
    <t>29.01.2020</t>
  </si>
  <si>
    <t>Iman Ghodosi, GM &amp; VP APAC, Zuora</t>
  </si>
  <si>
    <t>Quarter-Finals of the Australian Open Tennis in Melbourne</t>
  </si>
  <si>
    <t>29.02.2020</t>
  </si>
  <si>
    <t>NZ Primary Healthcare Awards Black tie dinner</t>
  </si>
  <si>
    <t>Richard Townley, CEO, PSNZ</t>
  </si>
  <si>
    <t>17.03.2020</t>
  </si>
  <si>
    <t>Procurement Speaker Series - Oranga Tamariki</t>
  </si>
  <si>
    <t>Office of the Auditor General</t>
  </si>
  <si>
    <t>Launch of Bachelor of Midwifery programme</t>
  </si>
  <si>
    <t>Victoria University Faculty of Health</t>
  </si>
  <si>
    <t xml:space="preserve">Green Cross Health - Pharmacy Awards </t>
  </si>
  <si>
    <t>Professor Carlo Marra, School of Pharmacy, Otago Uni</t>
  </si>
  <si>
    <t>12.02.2020</t>
  </si>
  <si>
    <t>CBD travel</t>
  </si>
  <si>
    <t>21.02.2020</t>
  </si>
  <si>
    <t>27.02.2020</t>
  </si>
  <si>
    <t>Professional Development</t>
  </si>
  <si>
    <t>Coaching</t>
  </si>
  <si>
    <t>Flights</t>
  </si>
  <si>
    <t>PHARMAC Board Strategy Meeting</t>
  </si>
  <si>
    <t xml:space="preserve">Meeting with the Minister of Health </t>
  </si>
  <si>
    <t>Attending Health &amp; Disability Leadership Council</t>
  </si>
  <si>
    <t xml:space="preserve">Interviews at the Ministry of Health </t>
  </si>
  <si>
    <t>Wellington to Auckland return</t>
  </si>
  <si>
    <t>Wellington to Christchurch return</t>
  </si>
  <si>
    <t>Montreal</t>
  </si>
  <si>
    <t>Gift donated to Staff end of year raffle</t>
  </si>
  <si>
    <t>Parliament</t>
  </si>
  <si>
    <t>Presenting to Singapore Healthcare Supply Chain Management Congress</t>
  </si>
  <si>
    <t xml:space="preserve">Presenting to Waitakere Grey Power Assn </t>
  </si>
  <si>
    <t>Presenting at World Executive Forum in Montreal</t>
  </si>
  <si>
    <t>Southern Cross &amp; Grey Power meetings</t>
  </si>
  <si>
    <t>Presentation to Grey Power Christchurch</t>
  </si>
  <si>
    <t xml:space="preserve">Auckland </t>
  </si>
  <si>
    <t>Plus travel costs as listed on the travel tab.</t>
  </si>
  <si>
    <t>Procurement Manager/Team Leader attended.</t>
  </si>
  <si>
    <t>Director Engagement &amp; Implementation attended.</t>
  </si>
  <si>
    <t>Christchurch</t>
  </si>
  <si>
    <t>Presenting at Second Pacific Health Corridors Dialogue</t>
  </si>
  <si>
    <t>Attended NZ Primary Healthcare Awards</t>
  </si>
  <si>
    <t>Clinical Adviser Primary Care attended.</t>
  </si>
  <si>
    <t>23.07.2019</t>
  </si>
  <si>
    <t>2 day forum - registration fee was $500 as accounted for in the value field.</t>
  </si>
  <si>
    <t>World Health Organisation</t>
  </si>
  <si>
    <t>Expenses captured in travel tab.</t>
  </si>
  <si>
    <t>Board Chair approved</t>
  </si>
  <si>
    <t>Singapore Healthcare Supply Chain Management Congress</t>
  </si>
  <si>
    <t>Airfares to attend international conference as guest speaker</t>
  </si>
  <si>
    <t>Presenting at Singapore Healthcare Conference</t>
  </si>
  <si>
    <t xml:space="preserve">Presenting at Singapore Healthcare Conference </t>
  </si>
  <si>
    <t xml:space="preserve">Attending Vancouver Group meeting in Glasgow </t>
  </si>
  <si>
    <t>Presenting at Singapore Healthcare Conference ($94.95 converted to NZ$)</t>
  </si>
  <si>
    <t>Meals and taxis (1 person) incidentals</t>
  </si>
  <si>
    <t>Airfares (Singapore-Glasgow-Singapore route) Prem Econ</t>
  </si>
  <si>
    <t>Airfares - Prem Econ</t>
  </si>
  <si>
    <t>Registration costs to attend international forum in Montreal</t>
  </si>
  <si>
    <t>11.11.2019</t>
  </si>
  <si>
    <t>($US4,593.25)</t>
  </si>
  <si>
    <r>
      <rPr>
        <b/>
        <sz val="10"/>
        <rFont val="Arial"/>
        <family val="2"/>
      </rPr>
      <t xml:space="preserve">Gift: </t>
    </r>
    <r>
      <rPr>
        <sz val="10"/>
        <rFont val="Arial"/>
        <family val="2"/>
      </rPr>
      <t xml:space="preserve"> Small Singapore landscape framed wooden art + notebook</t>
    </r>
  </si>
  <si>
    <r>
      <t xml:space="preserve">Gift:  </t>
    </r>
    <r>
      <rPr>
        <sz val="10"/>
        <rFont val="Arial"/>
        <family val="2"/>
      </rPr>
      <t>Whitcoulls voucher</t>
    </r>
  </si>
  <si>
    <r>
      <rPr>
        <b/>
        <sz val="10"/>
        <rFont val="Arial"/>
        <family val="2"/>
      </rPr>
      <t>Gift:</t>
    </r>
    <r>
      <rPr>
        <sz val="10"/>
        <rFont val="Arial"/>
        <family val="2"/>
      </rPr>
      <t xml:space="preserve">  Mont Blanc pen</t>
    </r>
  </si>
  <si>
    <t>Airfares Wgn-Singapore-Wgn (Business class)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</si>
</sst>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64" formatCode="&quot;$&quot;#,##0.00_);[Red]\(&quot;$&quot;#,##0.00\)"/>
    <numFmt numFmtId="165" formatCode="_(&quot;$&quot;* #,##0.00_);_(&quot;$&quot;* \(#,##0.00\);_(&quot;$&quot;* &quot;-&quot;??_);_(@_)"/>
    <numFmt numFmtId="166" formatCode="&quot;$&quot;#,##0.00"/>
    <numFmt numFmtId="167" formatCode="[$-1409]d\ mmmm\ yyyy;@"/>
  </numFmts>
  <fonts count="35"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name val="Arial"/>
      <family val="2"/>
    </font>
    <font>
      <b/>
      <sz val="10"/>
      <color rgb="FFFFC000"/>
      <name val="Arial"/>
      <family val="2"/>
    </font>
    <font>
      <b/>
      <sz val="10"/>
      <color rgb="FFFF0000"/>
      <name val="Arial"/>
      <family val="2"/>
    </font>
    <font>
      <sz val="10"/>
      <color theme="1"/>
      <name val="Wingdings"/>
      <charset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theme="8" tint="0.79998168889431442"/>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60">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0" fillId="7" borderId="0" xfId="0" applyFont="1" applyFill="1" applyAlignment="1">
      <alignment horizontal="left" vertical="center" wrapText="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29"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0" fillId="7" borderId="0" xfId="0" applyFont="1" applyFill="1" applyAlignment="1">
      <alignment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Alignment="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5"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lignment horizontal="justify" vertical="center"/>
    </xf>
    <xf numFmtId="0" fontId="11" fillId="0" borderId="0" xfId="0" applyFont="1" applyAlignment="1">
      <alignment horizontal="left" vertical="center" wrapText="1"/>
    </xf>
    <xf numFmtId="0" fontId="12" fillId="0" borderId="0" xfId="1" applyFont="1" applyAlignment="1">
      <alignment vertical="center"/>
    </xf>
    <xf numFmtId="0" fontId="12" fillId="0" borderId="0" xfId="1" applyFont="1" applyAlignment="1">
      <alignment horizontal="justify" vertical="center"/>
    </xf>
    <xf numFmtId="0" fontId="11" fillId="9" borderId="0" xfId="1" applyFont="1" applyFill="1" applyAlignment="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Border="1" applyAlignment="1">
      <alignment vertical="center" wrapText="1" readingOrder="1"/>
    </xf>
    <xf numFmtId="164" fontId="21" fillId="0" borderId="0" xfId="2" applyNumberFormat="1" applyFont="1" applyAlignment="1">
      <alignment vertical="center" wrapText="1" readingOrder="1"/>
    </xf>
    <xf numFmtId="164" fontId="29" fillId="0" borderId="4" xfId="2" applyNumberFormat="1" applyFont="1" applyBorder="1" applyAlignment="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5" fillId="0" borderId="5" xfId="2" applyNumberFormat="1" applyFont="1" applyBorder="1" applyAlignment="1">
      <alignment horizontal="center" vertical="center" wrapText="1" readingOrder="1"/>
    </xf>
    <xf numFmtId="0" fontId="15" fillId="0" borderId="0" xfId="2" applyNumberFormat="1" applyFont="1" applyAlignment="1">
      <alignment horizontal="center" vertical="center" wrapText="1" readingOrder="1"/>
    </xf>
    <xf numFmtId="0" fontId="30" fillId="0" borderId="5" xfId="2" applyNumberFormat="1" applyFont="1" applyBorder="1" applyAlignment="1">
      <alignment horizontal="center" vertical="center" wrapText="1" readingOrder="1"/>
    </xf>
    <xf numFmtId="167" fontId="15" fillId="10" borderId="3" xfId="0" applyNumberFormat="1" applyFont="1" applyFill="1" applyBorder="1" applyAlignment="1" applyProtection="1">
      <alignment vertical="center" wrapText="1"/>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protection locked="0"/>
    </xf>
    <xf numFmtId="0" fontId="31" fillId="10" borderId="7" xfId="0" applyFont="1" applyFill="1" applyBorder="1" applyAlignment="1">
      <alignment horizontal="center" vertical="center" wrapText="1"/>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164" fontId="15" fillId="10" borderId="4" xfId="0" applyNumberFormat="1" applyFont="1" applyFill="1" applyBorder="1" applyAlignment="1" applyProtection="1">
      <alignment horizontal="right" vertical="center" wrapText="1"/>
      <protection locked="0"/>
    </xf>
    <xf numFmtId="0" fontId="20" fillId="0" borderId="0" xfId="0" applyFont="1" applyAlignment="1">
      <alignment horizontal="center" wrapText="1"/>
    </xf>
    <xf numFmtId="0" fontId="15" fillId="10" borderId="4" xfId="0" applyFont="1" applyFill="1" applyBorder="1" applyAlignment="1" applyProtection="1">
      <alignment horizontal="left" vertical="center" wrapText="1"/>
      <protection locked="0"/>
    </xf>
    <xf numFmtId="0" fontId="32"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32" fillId="3" borderId="0" xfId="0" applyFont="1" applyFill="1" applyAlignment="1">
      <alignment horizontal="center" vertical="center" wrapText="1"/>
    </xf>
    <xf numFmtId="166" fontId="32" fillId="7" borderId="0" xfId="0" applyNumberFormat="1" applyFont="1" applyFill="1" applyAlignment="1">
      <alignment horizontal="center" vertical="center" wrapText="1"/>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Alignment="1">
      <alignment horizontal="center" vertical="center" wrapText="1" readingOrder="1"/>
    </xf>
    <xf numFmtId="165" fontId="18" fillId="0" borderId="0" xfId="2" applyFont="1" applyAlignment="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Alignment="1">
      <alignment horizontal="center" vertical="center" wrapText="1" readingOrder="1"/>
    </xf>
    <xf numFmtId="0" fontId="20" fillId="0" borderId="0" xfId="0" applyFont="1" applyAlignment="1">
      <alignment wrapText="1"/>
    </xf>
    <xf numFmtId="0" fontId="16" fillId="0" borderId="0" xfId="0" applyFont="1"/>
    <xf numFmtId="0" fontId="12" fillId="9" borderId="0" xfId="1" applyFont="1" applyFill="1" applyAlignment="1">
      <alignment vertical="center" wrapText="1"/>
    </xf>
    <xf numFmtId="164" fontId="0" fillId="0" borderId="0" xfId="0" applyNumberFormat="1" applyAlignment="1" applyProtection="1">
      <alignment wrapText="1"/>
      <protection locked="0"/>
    </xf>
    <xf numFmtId="0" fontId="15" fillId="10" borderId="4" xfId="0" applyFont="1" applyFill="1" applyBorder="1" applyAlignment="1">
      <alignment vertical="center" wrapText="1"/>
    </xf>
    <xf numFmtId="15" fontId="15" fillId="10" borderId="4" xfId="0" applyNumberFormat="1" applyFont="1" applyFill="1" applyBorder="1" applyAlignment="1" applyProtection="1">
      <alignment vertical="center" wrapText="1"/>
      <protection locked="0"/>
    </xf>
    <xf numFmtId="167" fontId="15" fillId="10" borderId="8" xfId="0" applyNumberFormat="1" applyFont="1" applyFill="1" applyBorder="1" applyAlignment="1" applyProtection="1">
      <alignment vertical="center"/>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10" borderId="0" xfId="0" applyNumberFormat="1" applyFont="1" applyFill="1" applyBorder="1" applyAlignment="1" applyProtection="1">
      <alignment vertical="center"/>
      <protection locked="0"/>
    </xf>
    <xf numFmtId="0" fontId="0" fillId="10" borderId="9" xfId="0" applyFill="1" applyBorder="1" applyAlignment="1" applyProtection="1">
      <alignment vertical="center" wrapText="1"/>
      <protection locked="0"/>
    </xf>
    <xf numFmtId="0" fontId="6" fillId="0" borderId="0" xfId="0" applyFont="1" applyAlignment="1">
      <alignment vertical="center" wrapText="1"/>
    </xf>
    <xf numFmtId="0" fontId="0" fillId="0" borderId="0" xfId="0" applyFill="1" applyAlignment="1">
      <alignment wrapText="1"/>
    </xf>
    <xf numFmtId="167" fontId="0" fillId="10" borderId="3" xfId="0" applyNumberFormat="1" applyFont="1" applyFill="1" applyBorder="1" applyAlignment="1" applyProtection="1">
      <alignment vertical="center"/>
      <protection locked="0"/>
    </xf>
    <xf numFmtId="164" fontId="0" fillId="10" borderId="4"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0" fillId="0" borderId="0" xfId="0" applyFont="1" applyAlignment="1">
      <alignment wrapText="1"/>
    </xf>
    <xf numFmtId="0" fontId="20" fillId="2" borderId="0" xfId="0" applyFont="1" applyFill="1" applyAlignment="1">
      <alignment vertical="center" wrapText="1" readingOrder="1"/>
    </xf>
    <xf numFmtId="0" fontId="0" fillId="0" borderId="0" xfId="0" applyFont="1" applyAlignment="1" applyProtection="1">
      <alignment wrapText="1"/>
      <protection locked="0"/>
    </xf>
    <xf numFmtId="0" fontId="0" fillId="10" borderId="4" xfId="0" applyFont="1" applyFill="1" applyBorder="1" applyAlignment="1" applyProtection="1">
      <alignment horizontal="left" vertical="center" wrapText="1"/>
      <protection locked="0"/>
    </xf>
    <xf numFmtId="0" fontId="0" fillId="10" borderId="5" xfId="0" applyFont="1" applyFill="1" applyBorder="1" applyAlignment="1" applyProtection="1">
      <alignment horizontal="left" vertical="center" wrapText="1"/>
      <protection locked="0"/>
    </xf>
    <xf numFmtId="0" fontId="20" fillId="7" borderId="0" xfId="0" applyFont="1" applyFill="1" applyAlignment="1">
      <alignment horizontal="left" vertical="center" wrapText="1" readingOrder="1"/>
    </xf>
    <xf numFmtId="166" fontId="20" fillId="7" borderId="0" xfId="0" applyNumberFormat="1" applyFont="1" applyFill="1" applyAlignment="1">
      <alignment horizontal="left" vertical="center" wrapText="1"/>
    </xf>
    <xf numFmtId="1" fontId="20" fillId="7" borderId="0" xfId="0" applyNumberFormat="1" applyFont="1" applyFill="1" applyAlignment="1">
      <alignment horizontal="center" vertical="center" wrapText="1"/>
    </xf>
    <xf numFmtId="166" fontId="20" fillId="8" borderId="0" xfId="0" applyNumberFormat="1" applyFont="1" applyFill="1" applyAlignment="1">
      <alignment horizontal="left" vertical="center" wrapText="1"/>
    </xf>
    <xf numFmtId="1" fontId="20" fillId="8" borderId="0" xfId="0" applyNumberFormat="1" applyFont="1" applyFill="1" applyAlignment="1">
      <alignment horizontal="center" vertical="center" wrapText="1"/>
    </xf>
    <xf numFmtId="166" fontId="33" fillId="0" borderId="0" xfId="0" applyNumberFormat="1" applyFont="1" applyAlignment="1">
      <alignment vertical="center" wrapText="1"/>
    </xf>
    <xf numFmtId="0" fontId="20" fillId="0" borderId="0" xfId="0" applyFont="1" applyAlignment="1">
      <alignment horizontal="center" vertical="center" wrapText="1"/>
    </xf>
    <xf numFmtId="0" fontId="0" fillId="0" borderId="0" xfId="0" applyFont="1" applyAlignment="1">
      <alignment vertical="center" wrapText="1"/>
    </xf>
    <xf numFmtId="0" fontId="0" fillId="0" borderId="0" xfId="0" applyFont="1" applyAlignment="1">
      <alignment horizontal="justify" vertical="center" wrapText="1"/>
    </xf>
    <xf numFmtId="6" fontId="0" fillId="0" borderId="0" xfId="0" applyNumberFormat="1" applyFont="1" applyAlignment="1" applyProtection="1">
      <alignment wrapText="1"/>
      <protection locked="0"/>
    </xf>
    <xf numFmtId="0" fontId="34" fillId="0" borderId="0" xfId="0" applyFont="1" applyAlignment="1" applyProtection="1">
      <alignment wrapText="1"/>
      <protection locked="0"/>
    </xf>
    <xf numFmtId="0" fontId="15" fillId="10" borderId="5" xfId="0" applyFont="1" applyFill="1" applyBorder="1" applyAlignment="1" applyProtection="1">
      <alignment horizontal="left" vertical="center" wrapText="1"/>
      <protection locked="0"/>
    </xf>
    <xf numFmtId="0" fontId="21" fillId="10" borderId="4" xfId="0" applyFont="1" applyFill="1" applyBorder="1" applyAlignment="1" applyProtection="1">
      <alignment horizontal="left" vertical="center" wrapText="1"/>
      <protection locked="0"/>
    </xf>
    <xf numFmtId="0" fontId="15" fillId="0" borderId="0" xfId="0" applyFont="1" applyAlignment="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22" fillId="2" borderId="0" xfId="0" applyFont="1" applyFill="1" applyAlignment="1">
      <alignment horizontal="center" vertical="center"/>
    </xf>
    <xf numFmtId="0" fontId="13" fillId="10" borderId="2" xfId="0" applyFont="1" applyFill="1" applyBorder="1" applyAlignment="1" applyProtection="1">
      <alignment horizontal="left" vertical="center" wrapText="1" readingOrder="1"/>
      <protection locked="0"/>
    </xf>
    <xf numFmtId="167" fontId="1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2" fillId="3" borderId="0" xfId="0" applyFont="1" applyFill="1" applyAlignment="1">
      <alignment horizontal="center" vertical="center" wrapText="1"/>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32" fillId="7" borderId="0" xfId="0" applyFont="1" applyFill="1" applyAlignment="1">
      <alignment horizontal="center" vertical="center" wrapText="1"/>
    </xf>
    <xf numFmtId="0" fontId="1" fillId="0" borderId="0" xfId="0" applyFont="1" applyAlignment="1">
      <alignment horizontal="center" vertical="center" wrapText="1" readingOrder="1"/>
    </xf>
    <xf numFmtId="0" fontId="20" fillId="2" borderId="0" xfId="0" applyFont="1" applyFill="1" applyAlignment="1">
      <alignment horizontal="center" vertical="center" wrapText="1"/>
    </xf>
    <xf numFmtId="167" fontId="0" fillId="0" borderId="2" xfId="0" applyNumberFormat="1" applyFont="1" applyBorder="1" applyAlignment="1">
      <alignment horizontal="left" vertical="center" wrapText="1" readingOrder="1"/>
    </xf>
    <xf numFmtId="0" fontId="6" fillId="10" borderId="2" xfId="0" applyFont="1" applyFill="1" applyBorder="1" applyAlignment="1" applyProtection="1">
      <alignment horizontal="left" vertical="center" wrapText="1" readingOrder="1"/>
      <protection locked="0"/>
    </xf>
  </cellXfs>
  <cellStyles count="3">
    <cellStyle name="Currency" xfId="2" builtinId="4"/>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FF9900"/>
      <color rgb="FF006600"/>
      <color rgb="FF008000"/>
      <color rgb="FF99FF99"/>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Lizzy Cohen" id="{98A2CD83-3746-4FC6-8766-A8B90EF77A0E}" userId="S::cohenl@pharmac.govt.nz::aa9ac9eb-9d91-4288-94ec-e2d3ccc21c82"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10" dT="2020-06-11T02:07:33.82" personId="{98A2CD83-3746-4FC6-8766-A8B90EF77A0E}" id="{19C3F5A5-90C0-4093-A12C-898112CC4119}">
    <text>Add role titles not names</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www.data.govt.nz/toolkit/how-do-i-add-or-update-our-chief-executive-expenses/" TargetMode="External"/><Relationship Id="rId3" Type="http://schemas.openxmlformats.org/officeDocument/2006/relationships/hyperlink" Target="mailto:ceexpenses@ssc.govt.nz" TargetMode="External"/><Relationship Id="rId7" Type="http://schemas.openxmlformats.org/officeDocument/2006/relationships/hyperlink" Target="http://www.ssc.govt.nz/sites/all/files/ce-expense-disclosures-guide-agency-staff-2017.docx"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www.ssc.govt.nz/sites/all/files/ce-expense-disclosures-guide-agency-staff-2017.docx"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B61"/>
  <sheetViews>
    <sheetView topLeftCell="A22" zoomScale="85" zoomScaleNormal="85" workbookViewId="0">
      <selection activeCell="A36" sqref="A36"/>
    </sheetView>
  </sheetViews>
  <sheetFormatPr defaultColWidth="0" defaultRowHeight="14.25" zeroHeight="1" x14ac:dyDescent="0.2"/>
  <cols>
    <col min="1" max="1" width="219.28515625" style="39" customWidth="1"/>
    <col min="2" max="2" width="33.28515625" style="38" customWidth="1"/>
    <col min="3" max="16384" width="8.7109375" hidden="1"/>
  </cols>
  <sheetData>
    <row r="1" spans="1:2" ht="23.25" customHeight="1" x14ac:dyDescent="0.2">
      <c r="A1" s="37" t="s">
        <v>86</v>
      </c>
    </row>
    <row r="2" spans="1:2" ht="33" customHeight="1" x14ac:dyDescent="0.2">
      <c r="A2" s="101" t="s">
        <v>119</v>
      </c>
    </row>
    <row r="3" spans="1:2" ht="17.25" customHeight="1" x14ac:dyDescent="0.2"/>
    <row r="4" spans="1:2" ht="23.25" customHeight="1" x14ac:dyDescent="0.2">
      <c r="A4" s="69" t="s">
        <v>124</v>
      </c>
    </row>
    <row r="5" spans="1:2" ht="17.25" customHeight="1" x14ac:dyDescent="0.2"/>
    <row r="6" spans="1:2" ht="23.25" customHeight="1" x14ac:dyDescent="0.2">
      <c r="A6" s="40" t="s">
        <v>14</v>
      </c>
    </row>
    <row r="7" spans="1:2" ht="17.25" customHeight="1" x14ac:dyDescent="0.2">
      <c r="A7" s="41" t="s">
        <v>16</v>
      </c>
    </row>
    <row r="8" spans="1:2" ht="17.25" customHeight="1" x14ac:dyDescent="0.2">
      <c r="A8" s="41" t="s">
        <v>90</v>
      </c>
    </row>
    <row r="9" spans="1:2" ht="17.25" customHeight="1" x14ac:dyDescent="0.2">
      <c r="A9" s="41"/>
    </row>
    <row r="10" spans="1:2" ht="23.25" customHeight="1" x14ac:dyDescent="0.2">
      <c r="A10" s="40" t="s">
        <v>17</v>
      </c>
      <c r="B10" s="73" t="s">
        <v>128</v>
      </c>
    </row>
    <row r="11" spans="1:2" ht="17.25" customHeight="1" x14ac:dyDescent="0.2">
      <c r="A11" s="42" t="s">
        <v>27</v>
      </c>
    </row>
    <row r="12" spans="1:2" ht="17.25" customHeight="1" x14ac:dyDescent="0.2">
      <c r="A12" s="41" t="s">
        <v>18</v>
      </c>
    </row>
    <row r="13" spans="1:2" ht="17.25" customHeight="1" x14ac:dyDescent="0.2">
      <c r="A13" s="41" t="s">
        <v>19</v>
      </c>
    </row>
    <row r="14" spans="1:2" ht="17.25" customHeight="1" x14ac:dyDescent="0.2">
      <c r="A14" s="43" t="s">
        <v>20</v>
      </c>
    </row>
    <row r="15" spans="1:2" ht="17.25" customHeight="1" x14ac:dyDescent="0.2">
      <c r="A15" s="41" t="s">
        <v>21</v>
      </c>
    </row>
    <row r="16" spans="1:2" ht="17.25" customHeight="1" x14ac:dyDescent="0.2">
      <c r="A16" s="41"/>
    </row>
    <row r="17" spans="1:1" ht="23.25" customHeight="1" x14ac:dyDescent="0.2">
      <c r="A17" s="40" t="s">
        <v>22</v>
      </c>
    </row>
    <row r="18" spans="1:1" ht="17.25" customHeight="1" x14ac:dyDescent="0.2">
      <c r="A18" s="43" t="s">
        <v>10</v>
      </c>
    </row>
    <row r="19" spans="1:1" ht="17.25" customHeight="1" x14ac:dyDescent="0.2">
      <c r="A19" s="43" t="s">
        <v>26</v>
      </c>
    </row>
    <row r="20" spans="1:1" ht="17.25" customHeight="1" x14ac:dyDescent="0.2">
      <c r="A20" s="49" t="s">
        <v>118</v>
      </c>
    </row>
    <row r="21" spans="1:1" ht="17.25" customHeight="1" x14ac:dyDescent="0.2">
      <c r="A21" s="44"/>
    </row>
    <row r="22" spans="1:1" ht="23.25" customHeight="1" x14ac:dyDescent="0.2">
      <c r="A22" s="40" t="s">
        <v>11</v>
      </c>
    </row>
    <row r="23" spans="1:1" ht="17.25" customHeight="1" x14ac:dyDescent="0.2">
      <c r="A23" s="44" t="s">
        <v>85</v>
      </c>
    </row>
    <row r="24" spans="1:1" ht="17.25" customHeight="1" x14ac:dyDescent="0.2">
      <c r="A24" s="44"/>
    </row>
    <row r="25" spans="1:1" ht="23.25" customHeight="1" x14ac:dyDescent="0.2">
      <c r="A25" s="40" t="s">
        <v>54</v>
      </c>
    </row>
    <row r="26" spans="1:1" ht="17.25" customHeight="1" x14ac:dyDescent="0.2">
      <c r="A26" s="45" t="s">
        <v>60</v>
      </c>
    </row>
    <row r="27" spans="1:1" ht="32.25" customHeight="1" x14ac:dyDescent="0.2">
      <c r="A27" s="43" t="s">
        <v>112</v>
      </c>
    </row>
    <row r="28" spans="1:1" ht="17.25" customHeight="1" x14ac:dyDescent="0.2">
      <c r="A28" s="45" t="s">
        <v>55</v>
      </c>
    </row>
    <row r="29" spans="1:1" ht="32.25" customHeight="1" x14ac:dyDescent="0.2">
      <c r="A29" s="43" t="s">
        <v>150</v>
      </c>
    </row>
    <row r="30" spans="1:1" ht="17.25" customHeight="1" x14ac:dyDescent="0.2">
      <c r="A30" s="45" t="s">
        <v>12</v>
      </c>
    </row>
    <row r="31" spans="1:1" ht="17.25" customHeight="1" x14ac:dyDescent="0.2">
      <c r="A31" s="43" t="s">
        <v>56</v>
      </c>
    </row>
    <row r="32" spans="1:1" ht="17.25" customHeight="1" x14ac:dyDescent="0.2">
      <c r="A32" s="45" t="s">
        <v>57</v>
      </c>
    </row>
    <row r="33" spans="1:1" ht="32.25" customHeight="1" x14ac:dyDescent="0.2">
      <c r="A33" s="43" t="s">
        <v>58</v>
      </c>
    </row>
    <row r="34" spans="1:1" ht="32.25" customHeight="1" x14ac:dyDescent="0.2">
      <c r="A34" s="42" t="s">
        <v>23</v>
      </c>
    </row>
    <row r="35" spans="1:1" ht="17.25" customHeight="1" x14ac:dyDescent="0.2">
      <c r="A35" s="45" t="s">
        <v>47</v>
      </c>
    </row>
    <row r="36" spans="1:1" ht="32.25" customHeight="1" x14ac:dyDescent="0.2">
      <c r="A36" s="43" t="s">
        <v>130</v>
      </c>
    </row>
    <row r="37" spans="1:1" ht="32.25" customHeight="1" x14ac:dyDescent="0.2">
      <c r="A37" s="43" t="s">
        <v>25</v>
      </c>
    </row>
    <row r="38" spans="1:1" ht="32.25" customHeight="1" x14ac:dyDescent="0.2">
      <c r="A38" s="43" t="s">
        <v>61</v>
      </c>
    </row>
    <row r="39" spans="1:1" ht="17.25" customHeight="1" x14ac:dyDescent="0.2">
      <c r="A39" s="42"/>
    </row>
    <row r="40" spans="1:1" ht="22.5" customHeight="1" x14ac:dyDescent="0.2">
      <c r="A40" s="40" t="s">
        <v>5</v>
      </c>
    </row>
    <row r="41" spans="1:1" ht="17.25" customHeight="1" x14ac:dyDescent="0.2">
      <c r="A41" s="49" t="s">
        <v>120</v>
      </c>
    </row>
    <row r="42" spans="1:1" ht="17.25" customHeight="1" x14ac:dyDescent="0.2">
      <c r="A42" s="46" t="s">
        <v>68</v>
      </c>
    </row>
    <row r="43" spans="1:1" ht="17.25" customHeight="1" x14ac:dyDescent="0.2">
      <c r="A43" s="44" t="s">
        <v>131</v>
      </c>
    </row>
    <row r="44" spans="1:1" ht="32.25" customHeight="1" x14ac:dyDescent="0.2">
      <c r="A44" s="44" t="s">
        <v>103</v>
      </c>
    </row>
    <row r="45" spans="1:1" ht="32.25" customHeight="1" x14ac:dyDescent="0.2">
      <c r="A45" s="44" t="s">
        <v>69</v>
      </c>
    </row>
    <row r="46" spans="1:1" ht="17.25" customHeight="1" x14ac:dyDescent="0.2">
      <c r="A46" s="47" t="s">
        <v>132</v>
      </c>
    </row>
    <row r="47" spans="1:1" ht="32.25" customHeight="1" x14ac:dyDescent="0.2">
      <c r="A47" s="43" t="s">
        <v>70</v>
      </c>
    </row>
    <row r="48" spans="1:1" ht="32.25" customHeight="1" x14ac:dyDescent="0.2">
      <c r="A48" s="43" t="s">
        <v>62</v>
      </c>
    </row>
    <row r="49" spans="1:1" ht="32.25" customHeight="1" x14ac:dyDescent="0.2">
      <c r="A49" s="44" t="s">
        <v>151</v>
      </c>
    </row>
    <row r="50" spans="1:1" ht="17.25" customHeight="1" x14ac:dyDescent="0.2">
      <c r="A50" s="44" t="s">
        <v>71</v>
      </c>
    </row>
    <row r="51" spans="1:1" ht="17.25" customHeight="1" x14ac:dyDescent="0.2">
      <c r="A51" s="44" t="s">
        <v>24</v>
      </c>
    </row>
    <row r="52" spans="1:1" ht="17.25" customHeight="1" x14ac:dyDescent="0.2">
      <c r="A52" s="44"/>
    </row>
    <row r="53" spans="1:1" ht="22.5" customHeight="1" x14ac:dyDescent="0.2">
      <c r="A53" s="40" t="s">
        <v>59</v>
      </c>
    </row>
    <row r="54" spans="1:1" ht="32.25" customHeight="1" x14ac:dyDescent="0.2">
      <c r="A54" s="101" t="s">
        <v>121</v>
      </c>
    </row>
    <row r="55" spans="1:1" ht="17.25" customHeight="1" x14ac:dyDescent="0.2">
      <c r="A55" s="48" t="s">
        <v>122</v>
      </c>
    </row>
    <row r="56" spans="1:1" ht="17.25" customHeight="1" x14ac:dyDescent="0.2">
      <c r="A56" s="49" t="s">
        <v>75</v>
      </c>
    </row>
    <row r="57" spans="1:1" ht="17.25" customHeight="1" x14ac:dyDescent="0.2">
      <c r="A57" s="49" t="s">
        <v>123</v>
      </c>
    </row>
    <row r="58" spans="1:1" ht="17.25" customHeight="1" x14ac:dyDescent="0.2">
      <c r="A58" s="50" t="s">
        <v>74</v>
      </c>
    </row>
    <row r="59" spans="1:1" x14ac:dyDescent="0.2"/>
    <row r="61" spans="1:1" hidden="1" x14ac:dyDescent="0.2">
      <c r="A61" s="51"/>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2" r:id="rId6" display="http://www.ssc.govt.nz/sites/all/files/ce-expense-disclosures-guide-agency-staff-2017.docx" xr:uid="{00000000-0004-0000-0000-000005000000}"/>
    <hyperlink ref="A54" r:id="rId7" display="http://www.ssc.govt.nz/sites/all/files/ce-expense-disclosures-guide-agency-staff-2017.docx" xr:uid="{00000000-0004-0000-0000-000006000000}"/>
    <hyperlink ref="A57" r:id="rId8" display="They are posted on agency websites and linked to www.data.govt.nz. See: https://www.data.govt.nz/toolkit/how-do-i-add-or-update-our-chief-executive-expenses/" xr:uid="{00000000-0004-0000-0000-000007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0"/>
  <sheetViews>
    <sheetView topLeftCell="B1" zoomScaleNormal="100" workbookViewId="0">
      <selection activeCell="G13" sqref="G13"/>
    </sheetView>
  </sheetViews>
  <sheetFormatPr defaultColWidth="0" defaultRowHeight="12.75" zeroHeight="1" x14ac:dyDescent="0.2"/>
  <cols>
    <col min="1" max="1" width="35.710937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x14ac:dyDescent="0.2">
      <c r="A1" s="138" t="s">
        <v>98</v>
      </c>
      <c r="B1" s="138"/>
      <c r="C1" s="138"/>
      <c r="D1" s="138"/>
      <c r="E1" s="138"/>
      <c r="F1" s="138"/>
      <c r="G1" s="16"/>
      <c r="H1" s="16"/>
      <c r="I1" s="16"/>
      <c r="J1" s="16"/>
      <c r="K1" s="16"/>
    </row>
    <row r="2" spans="1:11" ht="21" customHeight="1" x14ac:dyDescent="0.2">
      <c r="A2" s="3" t="s">
        <v>2</v>
      </c>
      <c r="B2" s="139" t="s">
        <v>168</v>
      </c>
      <c r="C2" s="139"/>
      <c r="D2" s="139"/>
      <c r="E2" s="139"/>
      <c r="F2" s="139"/>
      <c r="G2" s="16"/>
      <c r="H2" s="16"/>
      <c r="I2" s="16"/>
      <c r="J2" s="16"/>
      <c r="K2" s="16"/>
    </row>
    <row r="3" spans="1:11" ht="21" customHeight="1" x14ac:dyDescent="0.2">
      <c r="A3" s="3" t="s">
        <v>99</v>
      </c>
      <c r="B3" s="139" t="s">
        <v>169</v>
      </c>
      <c r="C3" s="139"/>
      <c r="D3" s="139"/>
      <c r="E3" s="139"/>
      <c r="F3" s="139"/>
      <c r="G3" s="16"/>
      <c r="H3" s="16"/>
      <c r="I3" s="16"/>
      <c r="J3" s="16"/>
      <c r="K3" s="16"/>
    </row>
    <row r="4" spans="1:11" ht="21" customHeight="1" x14ac:dyDescent="0.2">
      <c r="A4" s="3" t="s">
        <v>79</v>
      </c>
      <c r="B4" s="140">
        <v>43647</v>
      </c>
      <c r="C4" s="140"/>
      <c r="D4" s="140"/>
      <c r="E4" s="140"/>
      <c r="F4" s="140"/>
      <c r="G4" s="16"/>
      <c r="H4" s="16"/>
      <c r="I4" s="16"/>
      <c r="J4" s="16"/>
      <c r="K4" s="16"/>
    </row>
    <row r="5" spans="1:11" ht="21" customHeight="1" x14ac:dyDescent="0.2">
      <c r="A5" s="3" t="s">
        <v>80</v>
      </c>
      <c r="B5" s="140">
        <v>44012</v>
      </c>
      <c r="C5" s="140"/>
      <c r="D5" s="140"/>
      <c r="E5" s="140"/>
      <c r="F5" s="140"/>
      <c r="G5" s="16" t="s">
        <v>172</v>
      </c>
      <c r="H5" s="16"/>
      <c r="I5" s="16"/>
      <c r="J5" s="16"/>
      <c r="K5" s="16"/>
    </row>
    <row r="6" spans="1:11" ht="21" customHeight="1" x14ac:dyDescent="0.2">
      <c r="A6" s="3" t="s">
        <v>104</v>
      </c>
      <c r="B6" s="137" t="str">
        <f>IF(AND(Travel!B7&lt;&gt;A30,Hospitality!B7&lt;&gt;A30,'All other expenses'!B7&lt;&gt;A30,'Gifts and benefits'!B7&lt;&gt;A30),A31,IF(AND(Travel!B7=A30,Hospitality!B7=A30,'All other expenses'!B7=A30,'Gifts and benefits'!B7=A30),A33,A32))</f>
        <v>Data and totals checked on all sheets</v>
      </c>
      <c r="C6" s="137"/>
      <c r="D6" s="137"/>
      <c r="E6" s="137"/>
      <c r="F6" s="137"/>
      <c r="G6" s="21"/>
      <c r="H6" s="16"/>
      <c r="I6" s="16"/>
      <c r="J6" s="16"/>
      <c r="K6" s="16"/>
    </row>
    <row r="7" spans="1:11" ht="21" customHeight="1" x14ac:dyDescent="0.2">
      <c r="A7" s="3" t="s">
        <v>133</v>
      </c>
      <c r="B7" s="136" t="s">
        <v>63</v>
      </c>
      <c r="C7" s="136"/>
      <c r="D7" s="136"/>
      <c r="E7" s="136"/>
      <c r="F7" s="136"/>
      <c r="G7" s="21"/>
      <c r="H7" s="16"/>
      <c r="I7" s="16"/>
      <c r="J7" s="16"/>
      <c r="K7" s="16"/>
    </row>
    <row r="8" spans="1:11" ht="21" customHeight="1" x14ac:dyDescent="0.2">
      <c r="A8" s="3" t="s">
        <v>100</v>
      </c>
      <c r="B8" s="136" t="s">
        <v>335</v>
      </c>
      <c r="C8" s="136"/>
      <c r="D8" s="136"/>
      <c r="E8" s="136"/>
      <c r="F8" s="136"/>
      <c r="G8" s="21"/>
      <c r="H8" s="16"/>
      <c r="I8" s="16"/>
      <c r="J8" s="16"/>
      <c r="K8" s="16"/>
    </row>
    <row r="9" spans="1:11" ht="66.75" customHeight="1" x14ac:dyDescent="0.2">
      <c r="A9" s="135" t="s">
        <v>125</v>
      </c>
      <c r="B9" s="135"/>
      <c r="C9" s="135"/>
      <c r="D9" s="135"/>
      <c r="E9" s="135"/>
      <c r="F9" s="135"/>
      <c r="G9" s="21"/>
      <c r="H9" s="16"/>
      <c r="I9" s="16"/>
      <c r="J9" s="16"/>
      <c r="K9" s="16"/>
    </row>
    <row r="10" spans="1:11" s="100" customFormat="1" ht="36" customHeight="1" x14ac:dyDescent="0.2">
      <c r="A10" s="94" t="s">
        <v>48</v>
      </c>
      <c r="B10" s="95" t="s">
        <v>31</v>
      </c>
      <c r="C10" s="95" t="s">
        <v>65</v>
      </c>
      <c r="D10" s="96"/>
      <c r="E10" s="97" t="s">
        <v>47</v>
      </c>
      <c r="F10" s="98" t="s">
        <v>72</v>
      </c>
      <c r="G10" s="99"/>
      <c r="H10" s="99"/>
      <c r="I10" s="99"/>
      <c r="J10" s="99"/>
      <c r="K10" s="99"/>
    </row>
    <row r="11" spans="1:11" ht="27.75" customHeight="1" x14ac:dyDescent="0.2">
      <c r="A11" s="9" t="s">
        <v>84</v>
      </c>
      <c r="B11" s="55">
        <f>B15+B16+B17</f>
        <v>14305.519999999999</v>
      </c>
      <c r="C11" s="61" t="str">
        <f>IF(Travel!B6="",A34,Travel!B6)</f>
        <v>Figures include GST (where applicable)</v>
      </c>
      <c r="D11" s="6"/>
      <c r="E11" s="9" t="s">
        <v>95</v>
      </c>
      <c r="F11" s="31">
        <f>'Gifts and benefits'!C48</f>
        <v>28</v>
      </c>
      <c r="G11" s="27"/>
      <c r="H11" s="27"/>
      <c r="I11" s="27"/>
      <c r="J11" s="27"/>
      <c r="K11" s="27"/>
    </row>
    <row r="12" spans="1:11" ht="27.75" customHeight="1" x14ac:dyDescent="0.2">
      <c r="A12" s="9" t="s">
        <v>12</v>
      </c>
      <c r="B12" s="55">
        <f>Hospitality!B28</f>
        <v>0</v>
      </c>
      <c r="C12" s="61" t="str">
        <f>IF(Hospitality!B6="",A34,Hospitality!B6)</f>
        <v>Figures include GST (where applicable)</v>
      </c>
      <c r="D12" s="6"/>
      <c r="E12" s="9" t="s">
        <v>96</v>
      </c>
      <c r="F12" s="31">
        <f>'Gifts and benefits'!C49</f>
        <v>10</v>
      </c>
      <c r="G12" s="27"/>
      <c r="H12" s="27"/>
      <c r="I12" s="27"/>
      <c r="J12" s="27"/>
      <c r="K12" s="27"/>
    </row>
    <row r="13" spans="1:11" ht="27.75" customHeight="1" x14ac:dyDescent="0.2">
      <c r="A13" s="9" t="s">
        <v>30</v>
      </c>
      <c r="B13" s="55">
        <f>'All other expenses'!B18</f>
        <v>1856</v>
      </c>
      <c r="C13" s="61" t="str">
        <f>IF('All other expenses'!B6="",A34,'All other expenses'!B6)</f>
        <v>Figures include GST (where applicable)</v>
      </c>
      <c r="D13" s="6"/>
      <c r="E13" s="9" t="s">
        <v>97</v>
      </c>
      <c r="F13" s="31">
        <f>'Gifts and benefits'!C50</f>
        <v>18</v>
      </c>
      <c r="G13" s="16"/>
      <c r="H13" s="16"/>
      <c r="I13" s="16"/>
      <c r="J13" s="16"/>
      <c r="K13" s="16"/>
    </row>
    <row r="14" spans="1:11" ht="12.75" customHeight="1" x14ac:dyDescent="0.2">
      <c r="A14" s="8"/>
      <c r="B14" s="56"/>
      <c r="C14" s="62"/>
      <c r="D14" s="32"/>
      <c r="E14" s="6"/>
      <c r="F14" s="33"/>
      <c r="G14" s="16"/>
      <c r="H14" s="16"/>
      <c r="I14" s="16"/>
      <c r="J14" s="16"/>
      <c r="K14" s="16"/>
    </row>
    <row r="15" spans="1:11" ht="27.75" customHeight="1" x14ac:dyDescent="0.2">
      <c r="A15" s="10" t="s">
        <v>45</v>
      </c>
      <c r="B15" s="57">
        <f>Travel!B28</f>
        <v>11765.279999999999</v>
      </c>
      <c r="C15" s="63" t="str">
        <f>C11</f>
        <v>Figures include GST (where applicable)</v>
      </c>
      <c r="D15" s="6"/>
      <c r="E15" s="6"/>
      <c r="F15" s="33"/>
      <c r="G15" s="16"/>
      <c r="H15" s="16"/>
      <c r="I15" s="16"/>
      <c r="J15" s="16"/>
      <c r="K15" s="16"/>
    </row>
    <row r="16" spans="1:11" ht="27.75" customHeight="1" x14ac:dyDescent="0.2">
      <c r="A16" s="10" t="s">
        <v>91</v>
      </c>
      <c r="B16" s="57">
        <f>Travel!B48</f>
        <v>2463.9800000000005</v>
      </c>
      <c r="C16" s="63" t="str">
        <f>C11</f>
        <v>Figures include GST (where applicable)</v>
      </c>
      <c r="D16" s="34"/>
      <c r="E16" s="6"/>
      <c r="F16" s="35"/>
      <c r="G16" s="16"/>
      <c r="H16" s="16"/>
      <c r="I16" s="16"/>
      <c r="J16" s="16"/>
      <c r="K16" s="16"/>
    </row>
    <row r="17" spans="1:11" ht="27.75" customHeight="1" x14ac:dyDescent="0.2">
      <c r="A17" s="10" t="s">
        <v>46</v>
      </c>
      <c r="B17" s="57">
        <f>Travel!B58</f>
        <v>76.260000000000005</v>
      </c>
      <c r="C17" s="63" t="str">
        <f>C11</f>
        <v>Figures include GST (where applicable)</v>
      </c>
      <c r="D17" s="6"/>
      <c r="E17" s="6"/>
      <c r="F17" s="35"/>
      <c r="G17" s="16"/>
      <c r="H17" s="16"/>
      <c r="I17" s="16"/>
      <c r="J17" s="16"/>
      <c r="K17" s="16"/>
    </row>
    <row r="18" spans="1:11" ht="27.75" customHeight="1" x14ac:dyDescent="0.2">
      <c r="A18" s="16"/>
      <c r="B18" s="18"/>
      <c r="C18" s="16"/>
      <c r="D18" s="5"/>
      <c r="E18" s="5"/>
      <c r="F18" s="26"/>
      <c r="G18" s="16"/>
      <c r="H18" s="16"/>
      <c r="I18" s="16"/>
      <c r="J18" s="16"/>
      <c r="K18" s="16"/>
    </row>
    <row r="19" spans="1:11" x14ac:dyDescent="0.2">
      <c r="A19" s="17" t="s">
        <v>8</v>
      </c>
      <c r="B19" s="18"/>
      <c r="C19" s="16"/>
      <c r="D19" s="16"/>
      <c r="E19" s="16"/>
      <c r="F19" s="16"/>
      <c r="G19" s="16"/>
      <c r="H19" s="16"/>
      <c r="I19" s="16"/>
      <c r="J19" s="16"/>
      <c r="K19" s="16"/>
    </row>
    <row r="20" spans="1:11" x14ac:dyDescent="0.2">
      <c r="A20" s="19" t="s">
        <v>9</v>
      </c>
      <c r="D20" s="16"/>
      <c r="E20" s="16"/>
      <c r="F20" s="16"/>
      <c r="G20" s="16"/>
      <c r="H20" s="16"/>
      <c r="I20" s="16"/>
      <c r="J20" s="16"/>
      <c r="K20" s="16"/>
    </row>
    <row r="21" spans="1:11" ht="12.6" customHeight="1" x14ac:dyDescent="0.2">
      <c r="A21" s="19" t="s">
        <v>66</v>
      </c>
      <c r="D21" s="16"/>
      <c r="E21" s="16"/>
      <c r="F21" s="16"/>
      <c r="G21" s="16"/>
      <c r="H21" s="16"/>
      <c r="I21" s="16"/>
      <c r="J21" s="16"/>
      <c r="K21" s="16"/>
    </row>
    <row r="22" spans="1:11" ht="12.6" customHeight="1" x14ac:dyDescent="0.2">
      <c r="A22" s="19" t="s">
        <v>81</v>
      </c>
      <c r="D22" s="16"/>
      <c r="E22" s="16"/>
      <c r="F22" s="16"/>
      <c r="G22" s="16"/>
      <c r="H22" s="16"/>
      <c r="I22" s="16"/>
      <c r="J22" s="16"/>
      <c r="K22" s="16"/>
    </row>
    <row r="23" spans="1:11" ht="12.6" customHeight="1" x14ac:dyDescent="0.2">
      <c r="A23" s="19" t="s">
        <v>101</v>
      </c>
      <c r="D23" s="16"/>
      <c r="E23" s="16"/>
      <c r="F23" s="16"/>
      <c r="G23" s="16"/>
      <c r="H23" s="16"/>
      <c r="I23" s="16"/>
      <c r="J23" s="16"/>
      <c r="K23" s="16"/>
    </row>
    <row r="24" spans="1:11" x14ac:dyDescent="0.2">
      <c r="A24" s="24"/>
      <c r="B24" s="16"/>
      <c r="C24" s="16"/>
      <c r="D24" s="16"/>
      <c r="E24" s="16"/>
      <c r="F24" s="16"/>
      <c r="G24" s="16"/>
      <c r="H24" s="16"/>
      <c r="I24" s="16"/>
      <c r="J24" s="16"/>
      <c r="K24" s="16"/>
    </row>
    <row r="25" spans="1:11" hidden="1" x14ac:dyDescent="0.2">
      <c r="A25" s="13" t="s">
        <v>141</v>
      </c>
      <c r="B25" s="14"/>
      <c r="C25" s="14"/>
      <c r="D25" s="14"/>
      <c r="E25" s="14"/>
      <c r="F25" s="14"/>
      <c r="G25" s="16"/>
      <c r="H25" s="16"/>
      <c r="I25" s="16"/>
      <c r="J25" s="16"/>
      <c r="K25" s="16"/>
    </row>
    <row r="26" spans="1:11" ht="12.75" hidden="1" customHeight="1" x14ac:dyDescent="0.2">
      <c r="A26" s="12" t="s">
        <v>157</v>
      </c>
      <c r="B26" s="4"/>
      <c r="C26" s="4"/>
      <c r="D26" s="12"/>
      <c r="E26" s="12"/>
      <c r="F26" s="12"/>
      <c r="G26" s="16"/>
      <c r="H26" s="16"/>
      <c r="I26" s="16"/>
      <c r="J26" s="16"/>
      <c r="K26" s="16"/>
    </row>
    <row r="27" spans="1:11" hidden="1" x14ac:dyDescent="0.2">
      <c r="A27" s="11" t="s">
        <v>64</v>
      </c>
      <c r="B27" s="11"/>
      <c r="C27" s="11"/>
      <c r="D27" s="11"/>
      <c r="E27" s="11"/>
      <c r="F27" s="11"/>
      <c r="G27" s="16"/>
      <c r="H27" s="16"/>
      <c r="I27" s="16"/>
      <c r="J27" s="16"/>
      <c r="K27" s="16"/>
    </row>
    <row r="28" spans="1:11" hidden="1" x14ac:dyDescent="0.2">
      <c r="A28" s="11" t="s">
        <v>28</v>
      </c>
      <c r="B28" s="11"/>
      <c r="C28" s="11"/>
      <c r="D28" s="11"/>
      <c r="E28" s="11"/>
      <c r="F28" s="11"/>
      <c r="G28" s="16"/>
      <c r="H28" s="16"/>
      <c r="I28" s="16"/>
      <c r="J28" s="16"/>
      <c r="K28" s="16"/>
    </row>
    <row r="29" spans="1:11" hidden="1" x14ac:dyDescent="0.2">
      <c r="A29" s="12" t="s">
        <v>115</v>
      </c>
      <c r="B29" s="12"/>
      <c r="C29" s="12"/>
      <c r="D29" s="12"/>
      <c r="E29" s="12"/>
      <c r="F29" s="12"/>
      <c r="G29" s="16"/>
      <c r="H29" s="16"/>
      <c r="I29" s="16"/>
      <c r="J29" s="16"/>
      <c r="K29" s="16"/>
    </row>
    <row r="30" spans="1:11" hidden="1" x14ac:dyDescent="0.2">
      <c r="A30" s="12" t="s">
        <v>116</v>
      </c>
      <c r="B30" s="12"/>
      <c r="C30" s="12"/>
      <c r="D30" s="12"/>
      <c r="E30" s="12"/>
      <c r="F30" s="12"/>
      <c r="G30" s="16"/>
      <c r="H30" s="16"/>
      <c r="I30" s="16"/>
      <c r="J30" s="16"/>
      <c r="K30" s="16"/>
    </row>
    <row r="31" spans="1:11" hidden="1" x14ac:dyDescent="0.2">
      <c r="A31" s="11" t="s">
        <v>106</v>
      </c>
      <c r="B31" s="11"/>
      <c r="C31" s="11"/>
      <c r="D31" s="11"/>
      <c r="E31" s="11"/>
      <c r="F31" s="11"/>
      <c r="G31" s="16"/>
      <c r="H31" s="16"/>
      <c r="I31" s="16"/>
      <c r="J31" s="16"/>
      <c r="K31" s="16"/>
    </row>
    <row r="32" spans="1:11" hidden="1" x14ac:dyDescent="0.2">
      <c r="A32" s="11" t="s">
        <v>107</v>
      </c>
      <c r="B32" s="11"/>
      <c r="C32" s="11"/>
      <c r="D32" s="11"/>
      <c r="E32" s="11"/>
      <c r="F32" s="11"/>
      <c r="G32" s="16"/>
      <c r="H32" s="16"/>
      <c r="I32" s="16"/>
      <c r="J32" s="16"/>
      <c r="K32" s="16"/>
    </row>
    <row r="33" spans="1:11" hidden="1" x14ac:dyDescent="0.2">
      <c r="A33" s="11" t="s">
        <v>105</v>
      </c>
      <c r="B33" s="11"/>
      <c r="C33" s="11"/>
      <c r="D33" s="11"/>
      <c r="E33" s="11"/>
      <c r="F33" s="11"/>
      <c r="G33" s="16"/>
      <c r="H33" s="16"/>
      <c r="I33" s="16"/>
      <c r="J33" s="16"/>
      <c r="K33" s="16"/>
    </row>
    <row r="34" spans="1:11" hidden="1" x14ac:dyDescent="0.2">
      <c r="A34" s="12" t="s">
        <v>67</v>
      </c>
      <c r="B34" s="12"/>
      <c r="C34" s="12"/>
      <c r="D34" s="12"/>
      <c r="E34" s="12"/>
      <c r="F34" s="12"/>
      <c r="G34" s="16"/>
      <c r="H34" s="16"/>
      <c r="I34" s="16"/>
      <c r="J34" s="16"/>
      <c r="K34" s="16"/>
    </row>
    <row r="35" spans="1:11" hidden="1" x14ac:dyDescent="0.2">
      <c r="A35" s="12" t="s">
        <v>73</v>
      </c>
      <c r="B35" s="12"/>
      <c r="C35" s="12"/>
      <c r="D35" s="12"/>
      <c r="E35" s="12"/>
      <c r="F35" s="12"/>
      <c r="G35" s="16"/>
      <c r="H35" s="16"/>
      <c r="I35" s="16"/>
      <c r="J35" s="16"/>
      <c r="K35" s="16"/>
    </row>
    <row r="36" spans="1:11" hidden="1" x14ac:dyDescent="0.2">
      <c r="A36" s="11" t="s">
        <v>94</v>
      </c>
      <c r="B36" s="59"/>
      <c r="C36" s="59"/>
      <c r="D36" s="59"/>
      <c r="E36" s="59"/>
      <c r="F36" s="59"/>
      <c r="G36" s="16"/>
      <c r="H36" s="16"/>
      <c r="I36" s="16"/>
      <c r="J36" s="16"/>
      <c r="K36" s="16"/>
    </row>
    <row r="37" spans="1:11" hidden="1" x14ac:dyDescent="0.2">
      <c r="A37" s="11" t="s">
        <v>63</v>
      </c>
      <c r="B37" s="59"/>
      <c r="C37" s="59"/>
      <c r="D37" s="59"/>
      <c r="E37" s="59"/>
      <c r="F37" s="59"/>
      <c r="G37" s="16"/>
      <c r="H37" s="16"/>
      <c r="I37" s="16"/>
      <c r="J37" s="16"/>
      <c r="K37" s="16"/>
    </row>
    <row r="38" spans="1:11" hidden="1" x14ac:dyDescent="0.2">
      <c r="A38" s="12" t="s">
        <v>38</v>
      </c>
      <c r="B38" s="4"/>
      <c r="C38" s="4"/>
      <c r="D38" s="4"/>
      <c r="E38" s="4"/>
      <c r="F38" s="4"/>
      <c r="G38" s="16"/>
      <c r="H38" s="16"/>
      <c r="I38" s="16"/>
      <c r="J38" s="16"/>
      <c r="K38" s="16"/>
    </row>
    <row r="39" spans="1:11" hidden="1" x14ac:dyDescent="0.2">
      <c r="A39" s="4" t="s">
        <v>39</v>
      </c>
      <c r="B39" s="4"/>
      <c r="C39" s="4"/>
      <c r="D39" s="4"/>
      <c r="E39" s="4"/>
      <c r="F39" s="4"/>
      <c r="G39" s="16"/>
      <c r="H39" s="16"/>
      <c r="I39" s="16"/>
      <c r="J39" s="16"/>
      <c r="K39" s="16"/>
    </row>
    <row r="40" spans="1:11" hidden="1" x14ac:dyDescent="0.2">
      <c r="A40" s="4" t="s">
        <v>41</v>
      </c>
      <c r="B40" s="4"/>
      <c r="C40" s="4"/>
      <c r="D40" s="4"/>
      <c r="E40" s="4"/>
      <c r="F40" s="4"/>
      <c r="G40" s="16"/>
      <c r="H40" s="16"/>
      <c r="I40" s="16"/>
      <c r="J40" s="16"/>
      <c r="K40" s="16"/>
    </row>
    <row r="41" spans="1:11" hidden="1" x14ac:dyDescent="0.2">
      <c r="A41" s="4" t="s">
        <v>40</v>
      </c>
      <c r="B41" s="4"/>
      <c r="C41" s="4"/>
      <c r="D41" s="4"/>
      <c r="E41" s="4"/>
      <c r="F41" s="4"/>
      <c r="G41" s="16"/>
      <c r="H41" s="16"/>
      <c r="I41" s="16"/>
      <c r="J41" s="16"/>
      <c r="K41" s="16"/>
    </row>
    <row r="42" spans="1:11" hidden="1" x14ac:dyDescent="0.2">
      <c r="A42" s="4" t="s">
        <v>42</v>
      </c>
      <c r="B42" s="4"/>
      <c r="C42" s="4"/>
      <c r="D42" s="4"/>
      <c r="E42" s="4"/>
      <c r="F42" s="4"/>
      <c r="G42" s="16"/>
      <c r="H42" s="16"/>
      <c r="I42" s="16"/>
      <c r="J42" s="16"/>
      <c r="K42" s="16"/>
    </row>
    <row r="43" spans="1:11" hidden="1" x14ac:dyDescent="0.2">
      <c r="A43" s="4" t="s">
        <v>43</v>
      </c>
      <c r="B43" s="4"/>
      <c r="C43" s="4"/>
      <c r="D43" s="4"/>
      <c r="E43" s="4"/>
      <c r="F43" s="4"/>
      <c r="G43" s="16"/>
      <c r="H43" s="16"/>
      <c r="I43" s="16"/>
      <c r="J43" s="16"/>
      <c r="K43" s="16"/>
    </row>
    <row r="44" spans="1:11" hidden="1" x14ac:dyDescent="0.2">
      <c r="A44" s="60" t="s">
        <v>36</v>
      </c>
      <c r="B44" s="59"/>
      <c r="C44" s="59"/>
      <c r="D44" s="59"/>
      <c r="E44" s="59"/>
      <c r="F44" s="59"/>
      <c r="G44" s="16"/>
      <c r="H44" s="16"/>
      <c r="I44" s="16"/>
      <c r="J44" s="16"/>
      <c r="K44" s="16"/>
    </row>
    <row r="45" spans="1:11" hidden="1" x14ac:dyDescent="0.2">
      <c r="A45" s="59" t="s">
        <v>34</v>
      </c>
      <c r="B45" s="59"/>
      <c r="C45" s="59"/>
      <c r="D45" s="59"/>
      <c r="E45" s="59"/>
      <c r="F45" s="59"/>
      <c r="G45" s="16"/>
      <c r="H45" s="16"/>
      <c r="I45" s="16"/>
      <c r="J45" s="16"/>
      <c r="K45" s="16"/>
    </row>
    <row r="46" spans="1:11" hidden="1" x14ac:dyDescent="0.2">
      <c r="A46" s="36">
        <v>-20000</v>
      </c>
      <c r="B46" s="4"/>
      <c r="C46" s="4"/>
      <c r="D46" s="4"/>
      <c r="E46" s="4"/>
      <c r="F46" s="4"/>
      <c r="G46" s="16"/>
      <c r="H46" s="16"/>
      <c r="I46" s="16"/>
      <c r="J46" s="16"/>
      <c r="K46" s="16"/>
    </row>
    <row r="47" spans="1:11" ht="25.5" hidden="1" x14ac:dyDescent="0.2">
      <c r="A47" s="88" t="s">
        <v>138</v>
      </c>
      <c r="B47" s="59"/>
      <c r="C47" s="59"/>
      <c r="D47" s="59"/>
      <c r="E47" s="59"/>
      <c r="F47" s="59"/>
      <c r="G47" s="16"/>
      <c r="H47" s="16"/>
      <c r="I47" s="16"/>
      <c r="J47" s="16"/>
      <c r="K47" s="16"/>
    </row>
    <row r="48" spans="1:11" ht="25.5" hidden="1" x14ac:dyDescent="0.2">
      <c r="A48" s="88" t="s">
        <v>137</v>
      </c>
      <c r="B48" s="59"/>
      <c r="C48" s="59"/>
      <c r="D48" s="59"/>
      <c r="E48" s="59"/>
      <c r="F48" s="59"/>
      <c r="G48" s="16"/>
      <c r="H48" s="16"/>
      <c r="I48" s="16"/>
      <c r="J48" s="16"/>
      <c r="K48" s="16"/>
    </row>
    <row r="49" spans="1:11" ht="25.5" hidden="1" x14ac:dyDescent="0.2">
      <c r="A49" s="89" t="s">
        <v>139</v>
      </c>
      <c r="B49" s="4"/>
      <c r="C49" s="4"/>
      <c r="D49" s="4"/>
      <c r="E49" s="4"/>
      <c r="F49" s="4"/>
      <c r="G49" s="16"/>
      <c r="H49" s="16"/>
      <c r="I49" s="16"/>
      <c r="J49" s="16"/>
      <c r="K49" s="16"/>
    </row>
    <row r="50" spans="1:11" ht="25.5" hidden="1" x14ac:dyDescent="0.2">
      <c r="A50" s="89" t="s">
        <v>113</v>
      </c>
      <c r="B50" s="4"/>
      <c r="C50" s="4"/>
      <c r="D50" s="4"/>
      <c r="E50" s="4"/>
      <c r="F50" s="4"/>
      <c r="G50" s="16"/>
      <c r="H50" s="16"/>
      <c r="I50" s="16"/>
      <c r="J50" s="16"/>
      <c r="K50" s="16"/>
    </row>
    <row r="51" spans="1:11" ht="38.25" hidden="1" x14ac:dyDescent="0.2">
      <c r="A51" s="89" t="s">
        <v>114</v>
      </c>
      <c r="B51" s="81"/>
      <c r="C51" s="81"/>
      <c r="D51" s="81"/>
      <c r="E51" s="12"/>
      <c r="F51" s="12"/>
      <c r="G51" s="16"/>
      <c r="H51" s="16"/>
      <c r="I51" s="16"/>
      <c r="J51" s="16"/>
      <c r="K51" s="16"/>
    </row>
    <row r="52" spans="1:11" hidden="1" x14ac:dyDescent="0.2">
      <c r="A52" s="86" t="s">
        <v>117</v>
      </c>
      <c r="B52" s="80"/>
      <c r="C52" s="80"/>
      <c r="D52" s="80"/>
      <c r="E52" s="11"/>
      <c r="F52" s="11" t="b">
        <v>1</v>
      </c>
      <c r="G52" s="16"/>
      <c r="H52" s="16"/>
      <c r="I52" s="16"/>
      <c r="J52" s="16"/>
      <c r="K52" s="16"/>
    </row>
    <row r="53" spans="1:11" hidden="1" x14ac:dyDescent="0.2">
      <c r="A53" s="87" t="s">
        <v>140</v>
      </c>
      <c r="B53" s="86"/>
      <c r="C53" s="86"/>
      <c r="D53" s="86"/>
      <c r="E53" s="11"/>
      <c r="F53" s="11" t="b">
        <v>0</v>
      </c>
      <c r="G53" s="16"/>
      <c r="H53" s="16"/>
      <c r="I53" s="16"/>
      <c r="J53" s="16"/>
      <c r="K53" s="16"/>
    </row>
    <row r="54" spans="1:11" hidden="1" x14ac:dyDescent="0.2">
      <c r="A54" s="90"/>
      <c r="B54" s="82">
        <f>COUNT(Travel!B20:B26)</f>
        <v>7</v>
      </c>
      <c r="C54" s="82"/>
      <c r="D54" s="82">
        <f>COUNTIF(Travel!D20:D26,"*")</f>
        <v>7</v>
      </c>
      <c r="E54" s="83"/>
      <c r="F54" s="83" t="b">
        <f>MIN(B54,D54)=MAX(B54,D54)</f>
        <v>1</v>
      </c>
      <c r="G54" s="16"/>
      <c r="H54" s="16"/>
      <c r="I54" s="16"/>
      <c r="J54" s="16"/>
      <c r="K54" s="16"/>
    </row>
    <row r="55" spans="1:11" hidden="1" x14ac:dyDescent="0.2">
      <c r="A55" s="90" t="s">
        <v>111</v>
      </c>
      <c r="B55" s="82">
        <f>COUNT(Travel!B32:B40)</f>
        <v>9</v>
      </c>
      <c r="C55" s="82"/>
      <c r="D55" s="82">
        <f>COUNTIF(Travel!D32:D40,"*")</f>
        <v>9</v>
      </c>
      <c r="E55" s="83"/>
      <c r="F55" s="83" t="b">
        <f>MIN(B55,D55)=MAX(B55,D55)</f>
        <v>1</v>
      </c>
    </row>
    <row r="56" spans="1:11" hidden="1" x14ac:dyDescent="0.2">
      <c r="A56" s="91"/>
      <c r="B56" s="82">
        <f>COUNT(Travel!B52:B57)</f>
        <v>6</v>
      </c>
      <c r="C56" s="82"/>
      <c r="D56" s="82">
        <f>COUNTIF(Travel!D52:D57,"*")</f>
        <v>6</v>
      </c>
      <c r="E56" s="83"/>
      <c r="F56" s="83" t="b">
        <f>MIN(B56,D56)=MAX(B56,D56)</f>
        <v>1</v>
      </c>
    </row>
    <row r="57" spans="1:11" hidden="1" x14ac:dyDescent="0.2">
      <c r="A57" s="92" t="s">
        <v>109</v>
      </c>
      <c r="B57" s="84">
        <f>COUNT(Hospitality!B11:B27)</f>
        <v>0</v>
      </c>
      <c r="C57" s="84"/>
      <c r="D57" s="84">
        <f>COUNTIF(Hospitality!D11:D27,"*")</f>
        <v>0</v>
      </c>
      <c r="E57" s="85"/>
      <c r="F57" s="85" t="b">
        <f>MIN(B57,D57)=MAX(B57,D57)</f>
        <v>1</v>
      </c>
    </row>
    <row r="58" spans="1:11" hidden="1" x14ac:dyDescent="0.2">
      <c r="A58" s="93" t="s">
        <v>110</v>
      </c>
      <c r="B58" s="83">
        <f>COUNT('All other expenses'!B11:B17)</f>
        <v>5</v>
      </c>
      <c r="C58" s="83"/>
      <c r="D58" s="83">
        <f>COUNTIF('All other expenses'!D11:D17,"*")</f>
        <v>5</v>
      </c>
      <c r="E58" s="83"/>
      <c r="F58" s="83" t="b">
        <f>MIN(B58,D58)=MAX(B58,D58)</f>
        <v>1</v>
      </c>
    </row>
    <row r="59" spans="1:11" hidden="1" x14ac:dyDescent="0.2">
      <c r="A59" s="92" t="s">
        <v>108</v>
      </c>
      <c r="B59" s="84">
        <f>COUNTIF('Gifts and benefits'!B11:B40,"*")</f>
        <v>28</v>
      </c>
      <c r="C59" s="84">
        <f>COUNTIF('Gifts and benefits'!C11:C40,"*")</f>
        <v>28</v>
      </c>
      <c r="D59" s="84"/>
      <c r="E59" s="84">
        <f>COUNTA('Gifts and benefits'!E11:E40)</f>
        <v>28</v>
      </c>
      <c r="F59" s="85" t="b">
        <f>MIN(B59,C59,E59)=MAX(B59,C59,E59)</f>
        <v>1</v>
      </c>
    </row>
    <row r="60" spans="1:11" x14ac:dyDescent="0.2"/>
  </sheetData>
  <sheetProtection formatCells="0" insertRows="0" deleteRows="0"/>
  <mergeCells count="9">
    <mergeCell ref="A9:F9"/>
    <mergeCell ref="B7:F7"/>
    <mergeCell ref="B6:F6"/>
    <mergeCell ref="A1:F1"/>
    <mergeCell ref="B2:F2"/>
    <mergeCell ref="B3:F3"/>
    <mergeCell ref="B4:F4"/>
    <mergeCell ref="B5:F5"/>
    <mergeCell ref="B8:F8"/>
  </mergeCells>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3"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86"/>
  <sheetViews>
    <sheetView zoomScale="80" zoomScaleNormal="80" workbookViewId="0">
      <selection activeCell="C21" sqref="C21"/>
    </sheetView>
  </sheetViews>
  <sheetFormatPr defaultColWidth="0" defaultRowHeight="12.75" x14ac:dyDescent="0.2"/>
  <cols>
    <col min="1" max="1" width="30.140625" customWidth="1"/>
    <col min="2" max="2" width="14.28515625" customWidth="1"/>
    <col min="3" max="3" width="75.42578125" bestFit="1" customWidth="1"/>
    <col min="4" max="4" width="50" customWidth="1"/>
    <col min="5" max="5" width="30.42578125" bestFit="1" customWidth="1"/>
    <col min="6" max="6" width="37.5703125" customWidth="1"/>
    <col min="7" max="9" width="9.140625" hidden="1" customWidth="1"/>
    <col min="10" max="13" width="0" hidden="1" customWidth="1"/>
    <col min="14" max="16384" width="9.140625" hidden="1"/>
  </cols>
  <sheetData>
    <row r="1" spans="1:6" ht="20.25" x14ac:dyDescent="0.2">
      <c r="A1" s="138" t="s">
        <v>6</v>
      </c>
      <c r="B1" s="138"/>
      <c r="C1" s="138"/>
      <c r="D1" s="138"/>
      <c r="E1" s="138"/>
      <c r="F1" s="16"/>
    </row>
    <row r="2" spans="1:6" ht="15.75" x14ac:dyDescent="0.2">
      <c r="A2" s="3" t="s">
        <v>2</v>
      </c>
      <c r="B2" s="141" t="str">
        <f>'Summary and sign-off'!B2:F2</f>
        <v>PHARMAC</v>
      </c>
      <c r="C2" s="141"/>
      <c r="D2" s="141"/>
      <c r="E2" s="141"/>
      <c r="F2" s="16"/>
    </row>
    <row r="3" spans="1:6" ht="15.75" x14ac:dyDescent="0.2">
      <c r="A3" s="3" t="s">
        <v>3</v>
      </c>
      <c r="B3" s="141" t="str">
        <f>'Summary and sign-off'!B3:F3</f>
        <v>Sarah Fitt</v>
      </c>
      <c r="C3" s="141"/>
      <c r="D3" s="141"/>
      <c r="E3" s="141"/>
      <c r="F3" s="16"/>
    </row>
    <row r="4" spans="1:6" ht="15.75" x14ac:dyDescent="0.2">
      <c r="A4" s="3" t="s">
        <v>77</v>
      </c>
      <c r="B4" s="141">
        <f>'Summary and sign-off'!B4:F4</f>
        <v>43647</v>
      </c>
      <c r="C4" s="141"/>
      <c r="D4" s="141"/>
      <c r="E4" s="141"/>
      <c r="F4" s="16"/>
    </row>
    <row r="5" spans="1:6" ht="15.75" x14ac:dyDescent="0.2">
      <c r="A5" s="3" t="s">
        <v>78</v>
      </c>
      <c r="B5" s="141">
        <f>'Summary and sign-off'!B5:F5</f>
        <v>44012</v>
      </c>
      <c r="C5" s="141"/>
      <c r="D5" s="141"/>
      <c r="E5" s="141"/>
      <c r="F5" s="16"/>
    </row>
    <row r="6" spans="1:6" ht="15.75" x14ac:dyDescent="0.2">
      <c r="A6" s="3" t="s">
        <v>29</v>
      </c>
      <c r="B6" s="136" t="s">
        <v>64</v>
      </c>
      <c r="C6" s="136"/>
      <c r="D6" s="136"/>
      <c r="E6" s="136"/>
      <c r="F6" s="16"/>
    </row>
    <row r="7" spans="1:6" ht="15.75" x14ac:dyDescent="0.2">
      <c r="A7" s="3" t="s">
        <v>104</v>
      </c>
      <c r="B7" s="136" t="s">
        <v>116</v>
      </c>
      <c r="C7" s="136"/>
      <c r="D7" s="136"/>
      <c r="E7" s="136"/>
      <c r="F7" s="16"/>
    </row>
    <row r="8" spans="1:6" ht="15.75" x14ac:dyDescent="0.2">
      <c r="A8" s="144" t="s">
        <v>4</v>
      </c>
      <c r="B8" s="145"/>
      <c r="C8" s="145"/>
      <c r="D8" s="145"/>
      <c r="E8" s="145"/>
      <c r="F8" s="18"/>
    </row>
    <row r="9" spans="1:6" x14ac:dyDescent="0.2">
      <c r="A9" s="146" t="s">
        <v>142</v>
      </c>
      <c r="B9" s="147"/>
      <c r="C9" s="147"/>
      <c r="D9" s="147"/>
      <c r="E9" s="147"/>
      <c r="F9" s="18"/>
    </row>
    <row r="10" spans="1:6" ht="15.75" x14ac:dyDescent="0.2">
      <c r="A10" s="143" t="s">
        <v>143</v>
      </c>
      <c r="B10" s="148"/>
      <c r="C10" s="143"/>
      <c r="D10" s="143"/>
      <c r="E10" s="143"/>
      <c r="F10" s="27"/>
    </row>
    <row r="11" spans="1:6" ht="25.5" x14ac:dyDescent="0.2">
      <c r="A11" s="22" t="s">
        <v>49</v>
      </c>
      <c r="B11" s="22" t="s">
        <v>144</v>
      </c>
      <c r="C11" s="22" t="s">
        <v>145</v>
      </c>
      <c r="D11" s="22" t="s">
        <v>102</v>
      </c>
      <c r="E11" s="22" t="s">
        <v>76</v>
      </c>
      <c r="F11" s="28"/>
    </row>
    <row r="12" spans="1:6" s="2" customFormat="1" x14ac:dyDescent="0.2">
      <c r="A12" s="105" t="s">
        <v>209</v>
      </c>
      <c r="B12" s="106">
        <v>73.44</v>
      </c>
      <c r="C12" s="107" t="s">
        <v>339</v>
      </c>
      <c r="D12" s="66" t="s">
        <v>170</v>
      </c>
      <c r="E12" s="67" t="s">
        <v>205</v>
      </c>
      <c r="F12" s="132"/>
    </row>
    <row r="13" spans="1:6" s="2" customFormat="1" x14ac:dyDescent="0.2">
      <c r="A13" s="105" t="s">
        <v>264</v>
      </c>
      <c r="B13" s="106">
        <v>109.33</v>
      </c>
      <c r="C13" s="107" t="s">
        <v>341</v>
      </c>
      <c r="D13" s="107" t="s">
        <v>282</v>
      </c>
      <c r="E13" s="108" t="s">
        <v>246</v>
      </c>
      <c r="F13" s="132"/>
    </row>
    <row r="14" spans="1:6" s="2" customFormat="1" x14ac:dyDescent="0.2">
      <c r="A14" s="105" t="s">
        <v>264</v>
      </c>
      <c r="B14" s="106">
        <v>48</v>
      </c>
      <c r="C14" s="107" t="s">
        <v>338</v>
      </c>
      <c r="D14" s="107" t="s">
        <v>342</v>
      </c>
      <c r="E14" s="108" t="s">
        <v>246</v>
      </c>
      <c r="F14" s="1"/>
    </row>
    <row r="15" spans="1:6" s="2" customFormat="1" x14ac:dyDescent="0.2">
      <c r="A15" s="105" t="s">
        <v>240</v>
      </c>
      <c r="B15" s="106">
        <v>3427</v>
      </c>
      <c r="C15" s="107" t="s">
        <v>340</v>
      </c>
      <c r="D15" s="107" t="s">
        <v>343</v>
      </c>
      <c r="E15" s="108" t="s">
        <v>244</v>
      </c>
      <c r="F15" s="1"/>
    </row>
    <row r="16" spans="1:6" s="2" customFormat="1" x14ac:dyDescent="0.2">
      <c r="A16" s="105" t="s">
        <v>240</v>
      </c>
      <c r="B16" s="106">
        <v>27.84</v>
      </c>
      <c r="C16" s="107" t="s">
        <v>242</v>
      </c>
      <c r="D16" s="107" t="s">
        <v>170</v>
      </c>
      <c r="E16" s="108" t="s">
        <v>244</v>
      </c>
      <c r="F16" s="132"/>
    </row>
    <row r="17" spans="1:6" s="2" customFormat="1" x14ac:dyDescent="0.2">
      <c r="A17" s="105" t="s">
        <v>240</v>
      </c>
      <c r="B17" s="106">
        <v>559.96</v>
      </c>
      <c r="C17" s="107" t="s">
        <v>242</v>
      </c>
      <c r="D17" s="107" t="s">
        <v>243</v>
      </c>
      <c r="E17" s="108" t="s">
        <v>244</v>
      </c>
      <c r="F17" s="132"/>
    </row>
    <row r="18" spans="1:6" s="2" customFormat="1" x14ac:dyDescent="0.2">
      <c r="A18" s="105" t="s">
        <v>245</v>
      </c>
      <c r="B18" s="106">
        <v>63.24</v>
      </c>
      <c r="C18" s="107" t="s">
        <v>242</v>
      </c>
      <c r="D18" s="107" t="s">
        <v>282</v>
      </c>
      <c r="E18" s="108" t="s">
        <v>244</v>
      </c>
      <c r="F18" s="132"/>
    </row>
    <row r="19" spans="1:6" s="2" customFormat="1" x14ac:dyDescent="0.2">
      <c r="A19" s="105" t="s">
        <v>241</v>
      </c>
      <c r="B19" s="106">
        <v>29.15</v>
      </c>
      <c r="C19" s="107" t="s">
        <v>242</v>
      </c>
      <c r="D19" s="107" t="s">
        <v>170</v>
      </c>
      <c r="E19" s="108" t="s">
        <v>244</v>
      </c>
      <c r="F19" s="132"/>
    </row>
    <row r="20" spans="1:6" s="2" customFormat="1" x14ac:dyDescent="0.2">
      <c r="A20" s="105" t="s">
        <v>226</v>
      </c>
      <c r="B20" s="106">
        <v>83.59</v>
      </c>
      <c r="C20" s="107" t="s">
        <v>210</v>
      </c>
      <c r="D20" s="107" t="s">
        <v>170</v>
      </c>
      <c r="E20" s="108" t="s">
        <v>205</v>
      </c>
      <c r="F20" s="132"/>
    </row>
    <row r="21" spans="1:6" s="2" customFormat="1" x14ac:dyDescent="0.2">
      <c r="A21" s="105" t="s">
        <v>283</v>
      </c>
      <c r="B21" s="106">
        <v>4689.3500000000004</v>
      </c>
      <c r="C21" s="107" t="s">
        <v>320</v>
      </c>
      <c r="D21" s="107" t="s">
        <v>344</v>
      </c>
      <c r="E21" s="108" t="s">
        <v>315</v>
      </c>
      <c r="F21" s="1"/>
    </row>
    <row r="22" spans="1:6" s="2" customFormat="1" x14ac:dyDescent="0.2">
      <c r="A22" s="105" t="s">
        <v>283</v>
      </c>
      <c r="B22" s="106">
        <v>49.32</v>
      </c>
      <c r="C22" s="107" t="s">
        <v>320</v>
      </c>
      <c r="D22" s="107" t="s">
        <v>170</v>
      </c>
      <c r="E22" s="108" t="s">
        <v>205</v>
      </c>
      <c r="F22" s="132"/>
    </row>
    <row r="23" spans="1:6" s="2" customFormat="1" x14ac:dyDescent="0.2">
      <c r="A23" s="105" t="s">
        <v>283</v>
      </c>
      <c r="B23" s="106">
        <v>270.95999999999998</v>
      </c>
      <c r="C23" s="107" t="s">
        <v>320</v>
      </c>
      <c r="D23" s="107" t="s">
        <v>243</v>
      </c>
      <c r="E23" s="108" t="s">
        <v>315</v>
      </c>
      <c r="F23" s="132"/>
    </row>
    <row r="24" spans="1:6" s="2" customFormat="1" x14ac:dyDescent="0.2">
      <c r="A24" s="105" t="s">
        <v>280</v>
      </c>
      <c r="B24" s="106">
        <v>90.33</v>
      </c>
      <c r="C24" s="107" t="s">
        <v>320</v>
      </c>
      <c r="D24" s="107" t="s">
        <v>282</v>
      </c>
      <c r="E24" s="108" t="s">
        <v>281</v>
      </c>
      <c r="F24" s="132"/>
    </row>
    <row r="25" spans="1:6" s="2" customFormat="1" x14ac:dyDescent="0.2">
      <c r="A25" s="105" t="s">
        <v>253</v>
      </c>
      <c r="B25" s="106">
        <v>1223.23</v>
      </c>
      <c r="C25" s="107" t="s">
        <v>320</v>
      </c>
      <c r="D25" s="107" t="s">
        <v>243</v>
      </c>
      <c r="E25" s="108" t="s">
        <v>281</v>
      </c>
      <c r="F25" s="132"/>
    </row>
    <row r="26" spans="1:6" s="2" customFormat="1" x14ac:dyDescent="0.2">
      <c r="A26" s="105" t="s">
        <v>278</v>
      </c>
      <c r="B26" s="106">
        <v>958.76</v>
      </c>
      <c r="C26" s="107" t="s">
        <v>320</v>
      </c>
      <c r="D26" s="107" t="s">
        <v>279</v>
      </c>
      <c r="E26" s="108" t="s">
        <v>315</v>
      </c>
      <c r="F26" s="132"/>
    </row>
    <row r="27" spans="1:6" s="2" customFormat="1" x14ac:dyDescent="0.2">
      <c r="A27" s="109" t="s">
        <v>284</v>
      </c>
      <c r="B27" s="106">
        <v>61.78</v>
      </c>
      <c r="C27" s="107" t="s">
        <v>320</v>
      </c>
      <c r="D27" s="66" t="s">
        <v>170</v>
      </c>
      <c r="E27" s="67" t="s">
        <v>205</v>
      </c>
      <c r="F27" s="132"/>
    </row>
    <row r="28" spans="1:6" s="2" customFormat="1" x14ac:dyDescent="0.2">
      <c r="A28" s="76" t="s">
        <v>154</v>
      </c>
      <c r="B28" s="77">
        <f>SUM(B12:B27)</f>
        <v>11765.279999999999</v>
      </c>
      <c r="C28" s="78" t="str">
        <f>IF(SUBTOTAL(3,B20:B26)=SUBTOTAL(103,B20:B26),'Summary and sign-off'!$A$47,'Summary and sign-off'!$A$48)</f>
        <v>Check - there are no hidden rows with data</v>
      </c>
      <c r="D28" s="142" t="str">
        <f>IF('Summary and sign-off'!F54='Summary and sign-off'!F53,'Summary and sign-off'!A50,'Summary and sign-off'!A49)</f>
        <v>Check - each entry provides sufficient information</v>
      </c>
      <c r="E28" s="142"/>
      <c r="F28" s="102"/>
    </row>
    <row r="29" spans="1:6" s="2" customFormat="1" x14ac:dyDescent="0.2">
      <c r="A29" s="16"/>
      <c r="B29" s="18"/>
      <c r="C29" s="16"/>
      <c r="D29" s="16"/>
      <c r="E29" s="16"/>
      <c r="F29" s="1"/>
    </row>
    <row r="30" spans="1:6" s="2" customFormat="1" ht="15.75" x14ac:dyDescent="0.2">
      <c r="A30" s="143" t="s">
        <v>92</v>
      </c>
      <c r="B30" s="143"/>
      <c r="C30" s="143"/>
      <c r="D30" s="143"/>
      <c r="E30" s="143"/>
      <c r="F30" s="1"/>
    </row>
    <row r="31" spans="1:6" ht="25.5" x14ac:dyDescent="0.2">
      <c r="A31" s="22" t="s">
        <v>49</v>
      </c>
      <c r="B31" s="22" t="s">
        <v>31</v>
      </c>
      <c r="C31" s="22" t="s">
        <v>146</v>
      </c>
      <c r="D31" s="22" t="s">
        <v>102</v>
      </c>
      <c r="E31" s="22" t="s">
        <v>76</v>
      </c>
      <c r="F31" s="16"/>
    </row>
    <row r="32" spans="1:6" x14ac:dyDescent="0.2">
      <c r="A32" s="68" t="s">
        <v>188</v>
      </c>
      <c r="B32" s="65">
        <v>97.2</v>
      </c>
      <c r="C32" s="103" t="s">
        <v>189</v>
      </c>
      <c r="D32" s="66" t="s">
        <v>171</v>
      </c>
      <c r="E32" s="67" t="s">
        <v>238</v>
      </c>
      <c r="F32" s="16"/>
    </row>
    <row r="33" spans="1:6" x14ac:dyDescent="0.2">
      <c r="A33" s="68" t="s">
        <v>188</v>
      </c>
      <c r="B33" s="65">
        <v>91.8</v>
      </c>
      <c r="C33" s="103" t="s">
        <v>189</v>
      </c>
      <c r="D33" s="66" t="s">
        <v>171</v>
      </c>
      <c r="E33" s="67" t="s">
        <v>238</v>
      </c>
      <c r="F33" s="16"/>
    </row>
    <row r="34" spans="1:6" x14ac:dyDescent="0.2">
      <c r="A34" s="68" t="s">
        <v>188</v>
      </c>
      <c r="B34" s="65">
        <v>74</v>
      </c>
      <c r="C34" s="103" t="s">
        <v>189</v>
      </c>
      <c r="D34" s="66" t="s">
        <v>235</v>
      </c>
      <c r="E34" s="67" t="s">
        <v>236</v>
      </c>
      <c r="F34" s="111"/>
    </row>
    <row r="35" spans="1:6" x14ac:dyDescent="0.2">
      <c r="A35" s="68" t="s">
        <v>219</v>
      </c>
      <c r="B35" s="65">
        <v>42</v>
      </c>
      <c r="C35" s="66" t="s">
        <v>321</v>
      </c>
      <c r="D35" s="66" t="s">
        <v>235</v>
      </c>
      <c r="E35" s="67" t="s">
        <v>236</v>
      </c>
      <c r="F35" s="111"/>
    </row>
    <row r="36" spans="1:6" s="2" customFormat="1" x14ac:dyDescent="0.2">
      <c r="A36" s="104" t="s">
        <v>219</v>
      </c>
      <c r="B36" s="65">
        <v>94.61</v>
      </c>
      <c r="C36" s="66" t="s">
        <v>227</v>
      </c>
      <c r="D36" s="66" t="s">
        <v>171</v>
      </c>
      <c r="E36" s="67" t="s">
        <v>238</v>
      </c>
      <c r="F36" s="1"/>
    </row>
    <row r="37" spans="1:6" s="2" customFormat="1" x14ac:dyDescent="0.2">
      <c r="A37" s="104" t="s">
        <v>219</v>
      </c>
      <c r="B37" s="65">
        <v>47.52</v>
      </c>
      <c r="C37" s="66" t="s">
        <v>228</v>
      </c>
      <c r="D37" s="67" t="s">
        <v>171</v>
      </c>
      <c r="E37" s="67" t="s">
        <v>238</v>
      </c>
      <c r="F37" s="1"/>
    </row>
    <row r="38" spans="1:6" s="2" customFormat="1" x14ac:dyDescent="0.2">
      <c r="A38" s="104" t="s">
        <v>219</v>
      </c>
      <c r="B38" s="65">
        <v>82.94</v>
      </c>
      <c r="C38" s="66" t="s">
        <v>228</v>
      </c>
      <c r="D38" s="67" t="s">
        <v>171</v>
      </c>
      <c r="E38" s="67" t="s">
        <v>238</v>
      </c>
      <c r="F38" s="1"/>
    </row>
    <row r="39" spans="1:6" s="2" customFormat="1" x14ac:dyDescent="0.2">
      <c r="A39" s="104" t="s">
        <v>262</v>
      </c>
      <c r="B39" s="65">
        <v>80.2</v>
      </c>
      <c r="C39" s="66" t="s">
        <v>328</v>
      </c>
      <c r="D39" s="67" t="s">
        <v>170</v>
      </c>
      <c r="E39" s="67" t="s">
        <v>238</v>
      </c>
      <c r="F39" s="1"/>
    </row>
    <row r="40" spans="1:6" x14ac:dyDescent="0.2">
      <c r="A40" s="104" t="s">
        <v>237</v>
      </c>
      <c r="B40" s="65">
        <v>21.8</v>
      </c>
      <c r="C40" s="66" t="s">
        <v>328</v>
      </c>
      <c r="D40" s="67" t="s">
        <v>170</v>
      </c>
      <c r="E40" s="67" t="s">
        <v>238</v>
      </c>
      <c r="F40" s="16"/>
    </row>
    <row r="41" spans="1:6" x14ac:dyDescent="0.2">
      <c r="A41" s="104" t="s">
        <v>237</v>
      </c>
      <c r="B41" s="65">
        <v>53.2</v>
      </c>
      <c r="C41" s="66" t="s">
        <v>328</v>
      </c>
      <c r="D41" s="67" t="s">
        <v>170</v>
      </c>
      <c r="E41" s="67" t="s">
        <v>238</v>
      </c>
      <c r="F41" s="16"/>
    </row>
    <row r="42" spans="1:6" x14ac:dyDescent="0.2">
      <c r="A42" s="104" t="s">
        <v>237</v>
      </c>
      <c r="B42" s="65">
        <v>724.67</v>
      </c>
      <c r="C42" s="66" t="s">
        <v>328</v>
      </c>
      <c r="D42" s="67" t="s">
        <v>263</v>
      </c>
      <c r="E42" s="67" t="s">
        <v>313</v>
      </c>
      <c r="F42" s="26"/>
    </row>
    <row r="43" spans="1:6" s="2" customFormat="1" x14ac:dyDescent="0.2">
      <c r="A43" s="68" t="s">
        <v>286</v>
      </c>
      <c r="B43" s="65">
        <v>12.2</v>
      </c>
      <c r="C43" s="103" t="s">
        <v>322</v>
      </c>
      <c r="D43" s="66" t="s">
        <v>170</v>
      </c>
      <c r="E43" s="67" t="s">
        <v>327</v>
      </c>
      <c r="F43" s="26"/>
    </row>
    <row r="44" spans="1:6" s="2" customFormat="1" x14ac:dyDescent="0.2">
      <c r="A44" s="68" t="s">
        <v>286</v>
      </c>
      <c r="B44" s="65">
        <v>179.21</v>
      </c>
      <c r="C44" s="103" t="s">
        <v>322</v>
      </c>
      <c r="D44" s="66" t="s">
        <v>263</v>
      </c>
      <c r="E44" s="67" t="s">
        <v>314</v>
      </c>
      <c r="F44" s="26"/>
    </row>
    <row r="45" spans="1:6" s="2" customFormat="1" x14ac:dyDescent="0.2">
      <c r="A45" s="66" t="s">
        <v>286</v>
      </c>
      <c r="B45" s="65">
        <v>45</v>
      </c>
      <c r="C45" s="66" t="s">
        <v>322</v>
      </c>
      <c r="D45" s="66" t="s">
        <v>235</v>
      </c>
      <c r="E45" s="66" t="s">
        <v>236</v>
      </c>
      <c r="F45" s="26"/>
    </row>
    <row r="46" spans="1:6" s="2" customFormat="1" x14ac:dyDescent="0.2">
      <c r="A46" s="68" t="s">
        <v>292</v>
      </c>
      <c r="B46" s="65">
        <v>720.71</v>
      </c>
      <c r="C46" s="66" t="s">
        <v>329</v>
      </c>
      <c r="D46" s="66" t="s">
        <v>308</v>
      </c>
      <c r="E46" s="67" t="s">
        <v>313</v>
      </c>
      <c r="F46" s="26"/>
    </row>
    <row r="47" spans="1:6" s="2" customFormat="1" x14ac:dyDescent="0.2">
      <c r="A47" s="68" t="s">
        <v>292</v>
      </c>
      <c r="B47" s="65">
        <v>96.92</v>
      </c>
      <c r="C47" s="66" t="s">
        <v>329</v>
      </c>
      <c r="D47" s="66" t="s">
        <v>279</v>
      </c>
      <c r="E47" s="67" t="s">
        <v>238</v>
      </c>
      <c r="F47" s="26"/>
    </row>
    <row r="48" spans="1:6" s="2" customFormat="1" x14ac:dyDescent="0.2">
      <c r="A48" s="76" t="s">
        <v>155</v>
      </c>
      <c r="B48" s="77">
        <f>SUM(B32:B47)</f>
        <v>2463.9800000000005</v>
      </c>
      <c r="C48" s="78" t="str">
        <f>IF(SUBTOTAL(3,B32:B40)=SUBTOTAL(103,B32:B40),'Summary and sign-off'!$A$47,'Summary and sign-off'!$A$48)</f>
        <v>Check - there are no hidden rows with data</v>
      </c>
      <c r="D48" s="142" t="str">
        <f>IF('Summary and sign-off'!F55='Summary and sign-off'!F53,'Summary and sign-off'!A50,'Summary and sign-off'!A49)</f>
        <v>Check - each entry provides sufficient information</v>
      </c>
      <c r="E48" s="142"/>
    </row>
    <row r="49" spans="1:6" s="2" customFormat="1" x14ac:dyDescent="0.2">
      <c r="A49" s="16"/>
      <c r="B49" s="18"/>
      <c r="C49" s="16"/>
      <c r="D49" s="16"/>
      <c r="E49" s="16"/>
      <c r="F49" s="1"/>
    </row>
    <row r="50" spans="1:6" s="2" customFormat="1" ht="15.75" x14ac:dyDescent="0.2">
      <c r="A50" s="143" t="s">
        <v>44</v>
      </c>
      <c r="B50" s="143"/>
      <c r="C50" s="143"/>
      <c r="D50" s="143"/>
      <c r="E50" s="143"/>
      <c r="F50" s="1"/>
    </row>
    <row r="51" spans="1:6" ht="25.5" x14ac:dyDescent="0.2">
      <c r="A51" s="22" t="s">
        <v>49</v>
      </c>
      <c r="B51" s="22" t="s">
        <v>31</v>
      </c>
      <c r="C51" s="22" t="s">
        <v>147</v>
      </c>
      <c r="D51" s="22" t="s">
        <v>88</v>
      </c>
      <c r="E51" s="22" t="s">
        <v>76</v>
      </c>
      <c r="F51" s="16"/>
    </row>
    <row r="52" spans="1:6" x14ac:dyDescent="0.2">
      <c r="A52" s="68" t="s">
        <v>190</v>
      </c>
      <c r="B52" s="65">
        <v>11.66</v>
      </c>
      <c r="C52" s="66" t="s">
        <v>310</v>
      </c>
      <c r="D52" s="66" t="s">
        <v>170</v>
      </c>
      <c r="E52" s="66" t="s">
        <v>303</v>
      </c>
      <c r="F52" s="112"/>
    </row>
    <row r="53" spans="1:6" x14ac:dyDescent="0.2">
      <c r="A53" s="68" t="s">
        <v>197</v>
      </c>
      <c r="B53" s="65">
        <v>16.2</v>
      </c>
      <c r="C53" s="66" t="s">
        <v>211</v>
      </c>
      <c r="D53" s="66" t="s">
        <v>171</v>
      </c>
      <c r="E53" s="67" t="s">
        <v>303</v>
      </c>
      <c r="F53" s="111"/>
    </row>
    <row r="54" spans="1:6" x14ac:dyDescent="0.2">
      <c r="A54" s="68" t="s">
        <v>239</v>
      </c>
      <c r="B54" s="65">
        <v>7.14</v>
      </c>
      <c r="C54" s="66" t="s">
        <v>211</v>
      </c>
      <c r="D54" s="66" t="s">
        <v>170</v>
      </c>
      <c r="E54" s="67" t="s">
        <v>303</v>
      </c>
      <c r="F54" s="111"/>
    </row>
    <row r="55" spans="1:6" x14ac:dyDescent="0.2">
      <c r="A55" s="68" t="s">
        <v>302</v>
      </c>
      <c r="B55" s="65">
        <v>16.420000000000002</v>
      </c>
      <c r="C55" s="103" t="s">
        <v>311</v>
      </c>
      <c r="D55" s="66" t="s">
        <v>170</v>
      </c>
      <c r="E55" s="67" t="s">
        <v>303</v>
      </c>
      <c r="F55" s="26"/>
    </row>
    <row r="56" spans="1:6" x14ac:dyDescent="0.2">
      <c r="A56" s="68" t="s">
        <v>304</v>
      </c>
      <c r="B56" s="65">
        <v>11.56</v>
      </c>
      <c r="C56" s="103" t="s">
        <v>312</v>
      </c>
      <c r="D56" s="66" t="s">
        <v>170</v>
      </c>
      <c r="E56" s="67" t="s">
        <v>303</v>
      </c>
      <c r="F56" s="26"/>
    </row>
    <row r="57" spans="1:6" s="2" customFormat="1" x14ac:dyDescent="0.2">
      <c r="A57" s="68" t="s">
        <v>305</v>
      </c>
      <c r="B57" s="65">
        <v>13.28</v>
      </c>
      <c r="C57" s="103" t="s">
        <v>309</v>
      </c>
      <c r="D57" s="66" t="s">
        <v>170</v>
      </c>
      <c r="E57" s="67" t="s">
        <v>303</v>
      </c>
      <c r="F57" s="26"/>
    </row>
    <row r="58" spans="1:6" s="2" customFormat="1" x14ac:dyDescent="0.2">
      <c r="A58" s="76" t="s">
        <v>152</v>
      </c>
      <c r="B58" s="77">
        <f>SUM(B52:B57)</f>
        <v>76.260000000000005</v>
      </c>
      <c r="C58" s="78" t="str">
        <f>IF(SUBTOTAL(3,B52:B57)=SUBTOTAL(103,B52:B57),'Summary and sign-off'!$A$47,'Summary and sign-off'!$A$48)</f>
        <v>Check - there are no hidden rows with data</v>
      </c>
      <c r="D58" s="142" t="str">
        <f>IF('Summary and sign-off'!F56='Summary and sign-off'!F53,'Summary and sign-off'!A50,'Summary and sign-off'!A49)</f>
        <v>Check - each entry provides sufficient information</v>
      </c>
      <c r="E58" s="142"/>
    </row>
    <row r="59" spans="1:6" s="2" customFormat="1" x14ac:dyDescent="0.2">
      <c r="A59" s="16"/>
      <c r="B59" s="53"/>
      <c r="C59" s="18"/>
      <c r="D59" s="16"/>
      <c r="E59" s="16"/>
      <c r="F59" s="1"/>
    </row>
    <row r="60" spans="1:6" s="2" customFormat="1" ht="15" x14ac:dyDescent="0.2">
      <c r="A60" s="29" t="s">
        <v>1</v>
      </c>
      <c r="B60" s="54">
        <f>SUM(B28,B48,B58)</f>
        <v>14305.519999999999</v>
      </c>
      <c r="C60" s="30"/>
      <c r="D60" s="30"/>
      <c r="E60" s="30"/>
      <c r="F60" s="1"/>
    </row>
    <row r="61" spans="1:6" x14ac:dyDescent="0.2">
      <c r="A61" s="16"/>
      <c r="B61" s="18"/>
      <c r="C61" s="16"/>
      <c r="D61" s="16"/>
      <c r="E61" s="16"/>
      <c r="F61" s="16"/>
    </row>
    <row r="62" spans="1:6" x14ac:dyDescent="0.2">
      <c r="A62" s="17" t="s">
        <v>8</v>
      </c>
      <c r="B62" s="18"/>
      <c r="C62" s="16"/>
      <c r="D62" s="16"/>
      <c r="E62" s="16"/>
      <c r="F62" s="16"/>
    </row>
    <row r="63" spans="1:6" x14ac:dyDescent="0.2">
      <c r="A63" s="19" t="s">
        <v>50</v>
      </c>
      <c r="F63" s="16"/>
    </row>
    <row r="64" spans="1:6" x14ac:dyDescent="0.2">
      <c r="A64" s="19" t="s">
        <v>156</v>
      </c>
      <c r="B64" s="16"/>
      <c r="D64" s="16"/>
      <c r="F64" s="16"/>
    </row>
    <row r="65" spans="1:6" x14ac:dyDescent="0.2">
      <c r="A65" s="19" t="s">
        <v>149</v>
      </c>
      <c r="F65" s="16"/>
    </row>
    <row r="66" spans="1:6" x14ac:dyDescent="0.2">
      <c r="A66" s="19" t="s">
        <v>157</v>
      </c>
      <c r="B66" s="18"/>
      <c r="C66" s="16"/>
      <c r="D66" s="16"/>
      <c r="E66" s="16"/>
      <c r="F66" s="16"/>
    </row>
    <row r="67" spans="1:6" x14ac:dyDescent="0.2">
      <c r="A67" s="19" t="s">
        <v>148</v>
      </c>
      <c r="B67" s="16"/>
      <c r="D67" s="16"/>
      <c r="F67" s="16"/>
    </row>
    <row r="68" spans="1:6" x14ac:dyDescent="0.2">
      <c r="A68" s="19" t="s">
        <v>153</v>
      </c>
      <c r="F68" s="16"/>
    </row>
    <row r="69" spans="1:6" x14ac:dyDescent="0.2">
      <c r="A69" s="19" t="s">
        <v>165</v>
      </c>
      <c r="B69" s="19"/>
      <c r="C69" s="19"/>
      <c r="D69" s="19"/>
      <c r="F69" s="16"/>
    </row>
    <row r="70" spans="1:6" x14ac:dyDescent="0.2">
      <c r="A70" s="24"/>
      <c r="B70" s="16"/>
      <c r="C70" s="16"/>
      <c r="D70" s="16"/>
      <c r="E70" s="16"/>
      <c r="F70" s="16"/>
    </row>
    <row r="71" spans="1:6" x14ac:dyDescent="0.2">
      <c r="A71" s="24"/>
      <c r="B71" s="16"/>
      <c r="C71" s="16"/>
      <c r="D71" s="16"/>
      <c r="E71" s="16"/>
      <c r="F71" s="16"/>
    </row>
    <row r="72" spans="1:6" x14ac:dyDescent="0.2">
      <c r="F72" s="16"/>
    </row>
    <row r="73" spans="1:6" x14ac:dyDescent="0.2">
      <c r="F73" s="16"/>
    </row>
    <row r="74" spans="1:6" x14ac:dyDescent="0.2">
      <c r="F74" s="16"/>
    </row>
    <row r="79" spans="1:6" x14ac:dyDescent="0.2">
      <c r="A79" s="24"/>
      <c r="B79" s="16"/>
      <c r="C79" s="16"/>
      <c r="D79" s="16"/>
      <c r="E79" s="16"/>
    </row>
    <row r="80" spans="1:6" x14ac:dyDescent="0.2">
      <c r="A80" s="24"/>
      <c r="B80" s="16"/>
      <c r="C80" s="16"/>
      <c r="D80" s="16"/>
      <c r="E80" s="16"/>
    </row>
    <row r="81" spans="1:6" x14ac:dyDescent="0.2">
      <c r="A81" s="24"/>
      <c r="B81" s="16"/>
      <c r="C81" s="16"/>
      <c r="D81" s="16"/>
      <c r="E81" s="16"/>
    </row>
    <row r="82" spans="1:6" x14ac:dyDescent="0.2">
      <c r="A82" s="24"/>
      <c r="B82" s="16"/>
      <c r="C82" s="16"/>
      <c r="D82" s="16"/>
      <c r="E82" s="16"/>
      <c r="F82" s="16"/>
    </row>
    <row r="83" spans="1:6" x14ac:dyDescent="0.2">
      <c r="A83" s="24"/>
      <c r="B83" s="16"/>
      <c r="C83" s="16"/>
      <c r="D83" s="16"/>
      <c r="E83" s="16"/>
      <c r="F83" s="16"/>
    </row>
    <row r="84" spans="1:6" x14ac:dyDescent="0.2">
      <c r="F84" s="16"/>
    </row>
    <row r="85" spans="1:6" x14ac:dyDescent="0.2">
      <c r="F85" s="16"/>
    </row>
    <row r="86" spans="1:6" x14ac:dyDescent="0.2">
      <c r="F86" s="16"/>
    </row>
  </sheetData>
  <sheetProtection formatCells="0" formatRows="0" insertColumns="0" insertRows="0" deleteRows="0"/>
  <mergeCells count="15">
    <mergeCell ref="B7:E7"/>
    <mergeCell ref="B5:E5"/>
    <mergeCell ref="D58:E58"/>
    <mergeCell ref="A1:E1"/>
    <mergeCell ref="A30:E30"/>
    <mergeCell ref="A50:E50"/>
    <mergeCell ref="B2:E2"/>
    <mergeCell ref="B3:E3"/>
    <mergeCell ref="B4:E4"/>
    <mergeCell ref="A8:E8"/>
    <mergeCell ref="A9:E9"/>
    <mergeCell ref="B6:E6"/>
    <mergeCell ref="D28:E28"/>
    <mergeCell ref="D48:E48"/>
    <mergeCell ref="A10:E10"/>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32:A47 A53:A57 A12:A27"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51 A31 A11:A19" xr:uid="{00000000-0002-0000-0200-000001000000}"/>
  </dataValidations>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sign-off'!$A$46</xm:f>
          </x14:formula1>
          <xm:sqref>B39:B47 B32:B36 B53:B57 B12:B27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56"/>
  <sheetViews>
    <sheetView zoomScaleNormal="100" workbookViewId="0">
      <selection activeCell="C16" sqref="C16"/>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9.28515625" customWidth="1"/>
    <col min="7" max="10" width="9.140625" hidden="1" customWidth="1"/>
    <col min="11" max="13" width="0" hidden="1" customWidth="1"/>
  </cols>
  <sheetData>
    <row r="1" spans="1:6" ht="26.25" customHeight="1" x14ac:dyDescent="0.2">
      <c r="A1" s="138" t="s">
        <v>6</v>
      </c>
      <c r="B1" s="138"/>
      <c r="C1" s="138"/>
      <c r="D1" s="138"/>
      <c r="E1" s="138"/>
    </row>
    <row r="2" spans="1:6" ht="21" customHeight="1" x14ac:dyDescent="0.2">
      <c r="A2" s="3" t="s">
        <v>2</v>
      </c>
      <c r="B2" s="141" t="str">
        <f>'Summary and sign-off'!B2:F2</f>
        <v>PHARMAC</v>
      </c>
      <c r="C2" s="141"/>
      <c r="D2" s="141"/>
      <c r="E2" s="141"/>
    </row>
    <row r="3" spans="1:6" ht="21" customHeight="1" x14ac:dyDescent="0.2">
      <c r="A3" s="3" t="s">
        <v>3</v>
      </c>
      <c r="B3" s="141" t="str">
        <f>'Summary and sign-off'!B3:F3</f>
        <v>Sarah Fitt</v>
      </c>
      <c r="C3" s="141"/>
      <c r="D3" s="141"/>
      <c r="E3" s="141"/>
    </row>
    <row r="4" spans="1:6" ht="21" customHeight="1" x14ac:dyDescent="0.2">
      <c r="A4" s="3" t="s">
        <v>77</v>
      </c>
      <c r="B4" s="141">
        <f>'Summary and sign-off'!B4:F4</f>
        <v>43647</v>
      </c>
      <c r="C4" s="141"/>
      <c r="D4" s="141"/>
      <c r="E4" s="141"/>
    </row>
    <row r="5" spans="1:6" ht="21" customHeight="1" x14ac:dyDescent="0.2">
      <c r="A5" s="3" t="s">
        <v>78</v>
      </c>
      <c r="B5" s="141">
        <f>'Summary and sign-off'!B5:F5</f>
        <v>44012</v>
      </c>
      <c r="C5" s="141"/>
      <c r="D5" s="141"/>
      <c r="E5" s="141"/>
    </row>
    <row r="6" spans="1:6" ht="21" customHeight="1" x14ac:dyDescent="0.2">
      <c r="A6" s="3" t="s">
        <v>29</v>
      </c>
      <c r="B6" s="136" t="s">
        <v>64</v>
      </c>
      <c r="C6" s="136"/>
      <c r="D6" s="136"/>
      <c r="E6" s="136"/>
    </row>
    <row r="7" spans="1:6" ht="21" customHeight="1" x14ac:dyDescent="0.2">
      <c r="A7" s="3" t="s">
        <v>104</v>
      </c>
      <c r="B7" s="136" t="s">
        <v>116</v>
      </c>
      <c r="C7" s="136"/>
      <c r="D7" s="136"/>
      <c r="E7" s="136"/>
    </row>
    <row r="8" spans="1:6" ht="35.25" customHeight="1" x14ac:dyDescent="0.25">
      <c r="A8" s="151" t="s">
        <v>158</v>
      </c>
      <c r="B8" s="151"/>
      <c r="C8" s="152"/>
      <c r="D8" s="152"/>
      <c r="E8" s="152"/>
      <c r="F8" s="25"/>
    </row>
    <row r="9" spans="1:6" ht="35.25" customHeight="1" x14ac:dyDescent="0.25">
      <c r="A9" s="149" t="s">
        <v>135</v>
      </c>
      <c r="B9" s="150"/>
      <c r="C9" s="150"/>
      <c r="D9" s="150"/>
      <c r="E9" s="150"/>
      <c r="F9" s="25"/>
    </row>
    <row r="10" spans="1:6" ht="27" customHeight="1" x14ac:dyDescent="0.2">
      <c r="A10" s="22" t="s">
        <v>161</v>
      </c>
      <c r="B10" s="22" t="s">
        <v>31</v>
      </c>
      <c r="C10" s="22" t="s">
        <v>89</v>
      </c>
      <c r="D10" s="22" t="s">
        <v>87</v>
      </c>
      <c r="E10" s="22" t="s">
        <v>76</v>
      </c>
      <c r="F10" s="19"/>
    </row>
    <row r="11" spans="1:6" s="2" customFormat="1" hidden="1" x14ac:dyDescent="0.2">
      <c r="A11" s="64"/>
      <c r="B11" s="65"/>
      <c r="C11" s="70"/>
      <c r="D11" s="70"/>
      <c r="E11" s="71"/>
    </row>
    <row r="12" spans="1:6" s="2" customFormat="1" x14ac:dyDescent="0.2">
      <c r="A12" s="64"/>
      <c r="B12" s="65"/>
      <c r="C12" s="110"/>
      <c r="D12" s="70"/>
      <c r="E12" s="71"/>
    </row>
    <row r="13" spans="1:6" s="2" customFormat="1" x14ac:dyDescent="0.2">
      <c r="A13" s="64"/>
      <c r="B13" s="65"/>
      <c r="C13" s="110"/>
      <c r="D13" s="70"/>
      <c r="E13" s="71"/>
    </row>
    <row r="14" spans="1:6" s="2" customFormat="1" x14ac:dyDescent="0.2">
      <c r="A14" s="64"/>
      <c r="B14" s="65"/>
      <c r="C14" s="110"/>
      <c r="D14" s="70"/>
      <c r="E14" s="71"/>
    </row>
    <row r="15" spans="1:6" s="2" customFormat="1" x14ac:dyDescent="0.2">
      <c r="A15" s="64"/>
      <c r="B15" s="65"/>
      <c r="C15" s="110"/>
      <c r="D15" s="70"/>
      <c r="E15" s="71"/>
    </row>
    <row r="16" spans="1:6" s="2" customFormat="1" x14ac:dyDescent="0.2">
      <c r="A16" s="64"/>
      <c r="B16" s="65"/>
      <c r="C16" s="110"/>
      <c r="D16" s="70"/>
      <c r="E16" s="71"/>
    </row>
    <row r="17" spans="1:6" s="2" customFormat="1" x14ac:dyDescent="0.2">
      <c r="A17" s="68"/>
      <c r="B17" s="65"/>
      <c r="C17" s="107"/>
      <c r="D17" s="70"/>
      <c r="E17" s="71"/>
    </row>
    <row r="18" spans="1:6" s="2" customFormat="1" x14ac:dyDescent="0.2">
      <c r="A18" s="68"/>
      <c r="B18" s="65"/>
      <c r="C18" s="70"/>
      <c r="D18" s="70"/>
      <c r="E18" s="71"/>
    </row>
    <row r="19" spans="1:6" s="2" customFormat="1" x14ac:dyDescent="0.2">
      <c r="A19" s="68"/>
      <c r="B19" s="65"/>
      <c r="C19" s="70"/>
      <c r="D19" s="70"/>
      <c r="E19" s="71"/>
    </row>
    <row r="20" spans="1:6" s="2" customFormat="1" x14ac:dyDescent="0.2">
      <c r="A20" s="68"/>
      <c r="B20" s="65"/>
      <c r="C20" s="70"/>
      <c r="D20" s="70"/>
      <c r="E20" s="71"/>
    </row>
    <row r="21" spans="1:6" s="2" customFormat="1" x14ac:dyDescent="0.2">
      <c r="A21" s="68"/>
      <c r="B21" s="65"/>
      <c r="C21" s="70"/>
      <c r="D21" s="70"/>
      <c r="E21" s="71"/>
    </row>
    <row r="22" spans="1:6" s="2" customFormat="1" x14ac:dyDescent="0.2">
      <c r="A22" s="68"/>
      <c r="B22" s="65"/>
      <c r="C22" s="70"/>
      <c r="D22" s="70"/>
      <c r="E22" s="71"/>
    </row>
    <row r="23" spans="1:6" s="2" customFormat="1" x14ac:dyDescent="0.2">
      <c r="A23" s="68"/>
      <c r="B23" s="65"/>
      <c r="C23" s="70"/>
      <c r="D23" s="70"/>
      <c r="E23" s="71"/>
    </row>
    <row r="24" spans="1:6" s="2" customFormat="1" x14ac:dyDescent="0.2">
      <c r="A24" s="68"/>
      <c r="B24" s="65"/>
      <c r="C24" s="70"/>
      <c r="D24" s="70"/>
      <c r="E24" s="71"/>
    </row>
    <row r="25" spans="1:6" s="2" customFormat="1" x14ac:dyDescent="0.2">
      <c r="A25" s="64"/>
      <c r="B25" s="65"/>
      <c r="C25" s="70"/>
      <c r="D25" s="70"/>
      <c r="E25" s="71"/>
    </row>
    <row r="26" spans="1:6" s="2" customFormat="1" x14ac:dyDescent="0.2">
      <c r="A26" s="64"/>
      <c r="B26" s="65"/>
      <c r="C26" s="70"/>
      <c r="D26" s="70"/>
      <c r="E26" s="71"/>
    </row>
    <row r="27" spans="1:6" s="2" customFormat="1" ht="11.25" hidden="1" customHeight="1" x14ac:dyDescent="0.2">
      <c r="A27" s="64"/>
      <c r="B27" s="65"/>
      <c r="C27" s="70"/>
      <c r="D27" s="70"/>
      <c r="E27" s="71"/>
    </row>
    <row r="28" spans="1:6" ht="34.5" customHeight="1" x14ac:dyDescent="0.2">
      <c r="A28" s="52" t="s">
        <v>129</v>
      </c>
      <c r="B28" s="58">
        <f>SUM(B11:B27)</f>
        <v>0</v>
      </c>
      <c r="C28" s="75" t="str">
        <f>IF(SUBTOTAL(3,B11:B27)=SUBTOTAL(103,B11:B27),'Summary and sign-off'!$A$47,'Summary and sign-off'!$A$48)</f>
        <v>Check - there are no hidden rows with data</v>
      </c>
      <c r="D28" s="142" t="str">
        <f>IF('Summary and sign-off'!F57='Summary and sign-off'!F53,'Summary and sign-off'!A50,'Summary and sign-off'!A49)</f>
        <v>Check - each entry provides sufficient information</v>
      </c>
      <c r="E28" s="142"/>
      <c r="F28" s="2"/>
    </row>
    <row r="29" spans="1:6" x14ac:dyDescent="0.2">
      <c r="A29" s="17"/>
      <c r="B29" s="16"/>
      <c r="C29" s="16"/>
      <c r="D29" s="16"/>
      <c r="E29" s="16"/>
    </row>
    <row r="30" spans="1:6" x14ac:dyDescent="0.2">
      <c r="A30" s="17" t="s">
        <v>8</v>
      </c>
      <c r="B30" s="18"/>
      <c r="C30" s="16"/>
      <c r="D30" s="16"/>
      <c r="E30" s="16"/>
    </row>
    <row r="31" spans="1:6" ht="12.75" customHeight="1" x14ac:dyDescent="0.2">
      <c r="A31" s="19" t="s">
        <v>160</v>
      </c>
      <c r="B31" s="19"/>
      <c r="C31" s="19"/>
      <c r="D31" s="19"/>
      <c r="E31" s="19"/>
    </row>
    <row r="32" spans="1:6" x14ac:dyDescent="0.2">
      <c r="A32" s="19" t="s">
        <v>159</v>
      </c>
      <c r="B32" s="19"/>
      <c r="C32" s="26"/>
      <c r="D32" s="26"/>
      <c r="E32" s="26"/>
    </row>
    <row r="33" spans="1:6" x14ac:dyDescent="0.2">
      <c r="A33" s="19" t="s">
        <v>157</v>
      </c>
      <c r="B33" s="18"/>
      <c r="C33" s="16"/>
      <c r="D33" s="16"/>
      <c r="E33" s="16"/>
      <c r="F33" s="16"/>
    </row>
    <row r="34" spans="1:6" x14ac:dyDescent="0.2">
      <c r="A34" s="19" t="s">
        <v>13</v>
      </c>
      <c r="B34" s="19"/>
      <c r="C34" s="26"/>
      <c r="D34" s="26"/>
      <c r="E34" s="26"/>
    </row>
    <row r="35" spans="1:6" ht="12.75" customHeight="1" x14ac:dyDescent="0.2">
      <c r="A35" s="19" t="s">
        <v>166</v>
      </c>
      <c r="B35" s="19"/>
      <c r="C35" s="20"/>
      <c r="D35" s="20"/>
      <c r="E35" s="20"/>
    </row>
    <row r="36" spans="1:6" x14ac:dyDescent="0.2">
      <c r="A36" s="16"/>
      <c r="B36" s="16"/>
      <c r="C36" s="16"/>
      <c r="D36" s="16"/>
      <c r="E36" s="16"/>
    </row>
    <row r="55" x14ac:dyDescent="0.2"/>
    <row r="56" x14ac:dyDescent="0.2"/>
  </sheetData>
  <sheetProtection sheet="1" formatCells="0" insertRows="0" deleteRows="0"/>
  <mergeCells count="10">
    <mergeCell ref="D28:E28"/>
    <mergeCell ref="B6:E6"/>
    <mergeCell ref="B5:E5"/>
    <mergeCell ref="A1:E1"/>
    <mergeCell ref="A9:E9"/>
    <mergeCell ref="B2:E2"/>
    <mergeCell ref="B3:E3"/>
    <mergeCell ref="B4:E4"/>
    <mergeCell ref="A8:E8"/>
    <mergeCell ref="B7:E7"/>
  </mergeCells>
  <dataValidations count="2">
    <dataValidation allowBlank="1" showInputMessage="1" showErrorMessage="1" prompt="Insert additional rows as needed:_x000a_- 'right click' on a row number (left of screen)_x000a_- select 'Insert' (this will insert a row above it)" sqref="A10" xr:uid="{00000000-0002-0000-0300-00000000000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7:A27 C16 A11:A15" xr:uid="{00000000-0002-0000-0300-000001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sign-off'!$A$46</xm:f>
          </x14:formula1>
          <xm:sqref>B11:B27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56"/>
  <sheetViews>
    <sheetView tabSelected="1" zoomScaleNormal="100" workbookViewId="0">
      <selection activeCell="C53" sqref="C53"/>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6.85546875" customWidth="1"/>
    <col min="7" max="10" width="9.140625" hidden="1" customWidth="1"/>
    <col min="11" max="13" width="0" hidden="1" customWidth="1"/>
    <col min="14" max="16384" width="9.140625" hidden="1"/>
  </cols>
  <sheetData>
    <row r="1" spans="1:6" ht="26.25" customHeight="1" x14ac:dyDescent="0.2">
      <c r="A1" s="138" t="s">
        <v>6</v>
      </c>
      <c r="B1" s="138"/>
      <c r="C1" s="138"/>
      <c r="D1" s="138"/>
      <c r="E1" s="138"/>
    </row>
    <row r="2" spans="1:6" ht="21" customHeight="1" x14ac:dyDescent="0.2">
      <c r="A2" s="3" t="s">
        <v>2</v>
      </c>
      <c r="B2" s="141" t="str">
        <f>'Summary and sign-off'!B2:F2</f>
        <v>PHARMAC</v>
      </c>
      <c r="C2" s="141"/>
      <c r="D2" s="141"/>
      <c r="E2" s="141"/>
    </row>
    <row r="3" spans="1:6" ht="21" customHeight="1" x14ac:dyDescent="0.2">
      <c r="A3" s="3" t="s">
        <v>3</v>
      </c>
      <c r="B3" s="141" t="str">
        <f>'Summary and sign-off'!B3:F3</f>
        <v>Sarah Fitt</v>
      </c>
      <c r="C3" s="141"/>
      <c r="D3" s="141"/>
      <c r="E3" s="141"/>
    </row>
    <row r="4" spans="1:6" ht="21" customHeight="1" x14ac:dyDescent="0.2">
      <c r="A4" s="3" t="s">
        <v>77</v>
      </c>
      <c r="B4" s="141">
        <f>'Summary and sign-off'!B4:F4</f>
        <v>43647</v>
      </c>
      <c r="C4" s="141"/>
      <c r="D4" s="141"/>
      <c r="E4" s="141"/>
    </row>
    <row r="5" spans="1:6" ht="21" customHeight="1" x14ac:dyDescent="0.2">
      <c r="A5" s="3" t="s">
        <v>78</v>
      </c>
      <c r="B5" s="141">
        <f>'Summary and sign-off'!B5:F5</f>
        <v>44012</v>
      </c>
      <c r="C5" s="141"/>
      <c r="D5" s="141"/>
      <c r="E5" s="141"/>
    </row>
    <row r="6" spans="1:6" ht="21" customHeight="1" x14ac:dyDescent="0.2">
      <c r="A6" s="3" t="s">
        <v>29</v>
      </c>
      <c r="B6" s="136" t="s">
        <v>64</v>
      </c>
      <c r="C6" s="136"/>
      <c r="D6" s="136"/>
      <c r="E6" s="136"/>
      <c r="F6" s="21"/>
    </row>
    <row r="7" spans="1:6" ht="21" customHeight="1" x14ac:dyDescent="0.2">
      <c r="A7" s="3" t="s">
        <v>104</v>
      </c>
      <c r="B7" s="136" t="s">
        <v>116</v>
      </c>
      <c r="C7" s="136"/>
      <c r="D7" s="136"/>
      <c r="E7" s="136"/>
      <c r="F7" s="21"/>
    </row>
    <row r="8" spans="1:6" ht="35.25" customHeight="1" x14ac:dyDescent="0.2">
      <c r="A8" s="145" t="s">
        <v>0</v>
      </c>
      <c r="B8" s="145"/>
      <c r="C8" s="152"/>
      <c r="D8" s="152"/>
      <c r="E8" s="152"/>
    </row>
    <row r="9" spans="1:6" ht="35.25" customHeight="1" x14ac:dyDescent="0.2">
      <c r="A9" s="153" t="s">
        <v>127</v>
      </c>
      <c r="B9" s="154"/>
      <c r="C9" s="154"/>
      <c r="D9" s="154"/>
      <c r="E9" s="154"/>
    </row>
    <row r="10" spans="1:6" ht="27" customHeight="1" x14ac:dyDescent="0.2">
      <c r="A10" s="22" t="s">
        <v>49</v>
      </c>
      <c r="B10" s="22" t="s">
        <v>31</v>
      </c>
      <c r="C10" s="22" t="s">
        <v>51</v>
      </c>
      <c r="D10" s="22" t="s">
        <v>162</v>
      </c>
      <c r="E10" s="22" t="s">
        <v>76</v>
      </c>
      <c r="F10" s="19"/>
    </row>
    <row r="11" spans="1:6" s="2" customFormat="1" hidden="1" x14ac:dyDescent="0.2">
      <c r="A11" s="64"/>
      <c r="B11" s="65"/>
      <c r="C11" s="70"/>
      <c r="D11" s="70"/>
      <c r="E11" s="71"/>
    </row>
    <row r="12" spans="1:6" s="2" customFormat="1" x14ac:dyDescent="0.2">
      <c r="A12" s="70" t="s">
        <v>275</v>
      </c>
      <c r="B12" s="65">
        <v>499</v>
      </c>
      <c r="C12" s="70" t="s">
        <v>277</v>
      </c>
      <c r="D12" s="70" t="s">
        <v>276</v>
      </c>
      <c r="E12" s="71" t="s">
        <v>205</v>
      </c>
    </row>
    <row r="13" spans="1:6" s="2" customFormat="1" x14ac:dyDescent="0.2">
      <c r="A13" s="113" t="s">
        <v>331</v>
      </c>
      <c r="B13" s="114">
        <v>339.25</v>
      </c>
      <c r="C13" s="115" t="s">
        <v>306</v>
      </c>
      <c r="D13" s="115" t="s">
        <v>307</v>
      </c>
      <c r="E13" s="116" t="s">
        <v>205</v>
      </c>
      <c r="F13" s="1"/>
    </row>
    <row r="14" spans="1:6" s="2" customFormat="1" x14ac:dyDescent="0.2">
      <c r="A14" s="68" t="s">
        <v>239</v>
      </c>
      <c r="B14" s="65">
        <v>339.25</v>
      </c>
      <c r="C14" s="66" t="s">
        <v>306</v>
      </c>
      <c r="D14" s="66" t="s">
        <v>307</v>
      </c>
      <c r="E14" s="67" t="s">
        <v>205</v>
      </c>
      <c r="F14" s="1"/>
    </row>
    <row r="15" spans="1:6" s="2" customFormat="1" x14ac:dyDescent="0.2">
      <c r="A15" s="66" t="s">
        <v>220</v>
      </c>
      <c r="B15" s="65">
        <v>339.25</v>
      </c>
      <c r="C15" s="66" t="s">
        <v>306</v>
      </c>
      <c r="D15" s="66" t="s">
        <v>307</v>
      </c>
      <c r="E15" s="67" t="s">
        <v>205</v>
      </c>
      <c r="F15" s="1"/>
    </row>
    <row r="16" spans="1:6" s="2" customFormat="1" x14ac:dyDescent="0.2">
      <c r="A16" s="66" t="s">
        <v>272</v>
      </c>
      <c r="B16" s="65">
        <v>339.25</v>
      </c>
      <c r="C16" s="66" t="s">
        <v>306</v>
      </c>
      <c r="D16" s="66" t="s">
        <v>307</v>
      </c>
      <c r="E16" s="67" t="s">
        <v>205</v>
      </c>
      <c r="F16" s="1"/>
    </row>
    <row r="17" spans="1:6" s="2" customFormat="1" hidden="1" x14ac:dyDescent="0.2">
      <c r="A17" s="64"/>
      <c r="B17" s="65"/>
      <c r="C17" s="70"/>
      <c r="D17" s="70"/>
      <c r="E17" s="71"/>
    </row>
    <row r="18" spans="1:6" ht="34.5" customHeight="1" x14ac:dyDescent="0.2">
      <c r="A18" s="52" t="s">
        <v>136</v>
      </c>
      <c r="B18" s="58">
        <f>SUM(B11:B17)</f>
        <v>1856</v>
      </c>
      <c r="C18" s="75" t="str">
        <f>IF(SUBTOTAL(3,B11:B17)=SUBTOTAL(103,B11:B17),'Summary and sign-off'!$A$47,'Summary and sign-off'!$A$48)</f>
        <v>Check - there are no hidden rows with data</v>
      </c>
      <c r="D18" s="142" t="str">
        <f>IF('Summary and sign-off'!F58='Summary and sign-off'!F53,'Summary and sign-off'!A50,'Summary and sign-off'!A49)</f>
        <v>Check - each entry provides sufficient information</v>
      </c>
      <c r="E18" s="142"/>
    </row>
    <row r="19" spans="1:6" ht="14.1" customHeight="1" x14ac:dyDescent="0.2">
      <c r="B19" s="16"/>
      <c r="C19" s="16"/>
      <c r="D19" s="16"/>
      <c r="E19" s="16"/>
    </row>
    <row r="20" spans="1:6" x14ac:dyDescent="0.2">
      <c r="A20" s="17" t="s">
        <v>7</v>
      </c>
      <c r="B20" s="16"/>
      <c r="C20" s="16"/>
      <c r="D20" s="16"/>
      <c r="E20" s="16"/>
    </row>
    <row r="21" spans="1:6" ht="12.6" customHeight="1" x14ac:dyDescent="0.2">
      <c r="A21" s="19" t="s">
        <v>50</v>
      </c>
      <c r="B21" s="16"/>
      <c r="C21" s="16"/>
      <c r="D21" s="16"/>
      <c r="E21" s="16"/>
    </row>
    <row r="22" spans="1:6" x14ac:dyDescent="0.2">
      <c r="A22" s="19" t="s">
        <v>157</v>
      </c>
      <c r="B22" s="18"/>
      <c r="C22" s="16"/>
      <c r="D22" s="16"/>
      <c r="E22" s="16"/>
      <c r="F22" s="16"/>
    </row>
    <row r="23" spans="1:6" x14ac:dyDescent="0.2">
      <c r="A23" s="19" t="s">
        <v>13</v>
      </c>
      <c r="C23" s="16"/>
      <c r="D23" s="16"/>
      <c r="E23" s="16"/>
      <c r="F23" s="16"/>
    </row>
    <row r="24" spans="1:6" ht="12.75" customHeight="1" x14ac:dyDescent="0.2">
      <c r="A24" s="19" t="s">
        <v>166</v>
      </c>
      <c r="B24" s="23"/>
      <c r="C24" s="20"/>
      <c r="D24" s="20"/>
      <c r="E24" s="20"/>
      <c r="F24" s="20"/>
    </row>
    <row r="25" spans="1:6" x14ac:dyDescent="0.2">
      <c r="B25" s="24"/>
      <c r="C25" s="16"/>
      <c r="D25" s="16"/>
      <c r="E25" s="16"/>
    </row>
    <row r="26" spans="1:6" hidden="1" x14ac:dyDescent="0.2">
      <c r="A26" s="16"/>
      <c r="B26" s="16"/>
      <c r="C26" s="16"/>
      <c r="D26" s="16"/>
    </row>
    <row r="27" spans="1:6" ht="12.75" hidden="1" customHeight="1" x14ac:dyDescent="0.2"/>
    <row r="28" spans="1:6" hidden="1" x14ac:dyDescent="0.2">
      <c r="A28" s="16"/>
      <c r="B28" s="16"/>
      <c r="C28" s="16"/>
      <c r="D28" s="16"/>
      <c r="E28" s="16"/>
    </row>
    <row r="29" spans="1:6" hidden="1" x14ac:dyDescent="0.2">
      <c r="A29" s="16"/>
      <c r="B29" s="16"/>
      <c r="C29" s="16"/>
      <c r="D29" s="16"/>
      <c r="E29" s="16"/>
    </row>
    <row r="30" spans="1:6" hidden="1" x14ac:dyDescent="0.2">
      <c r="A30" s="16"/>
      <c r="B30" s="16"/>
      <c r="C30" s="16"/>
      <c r="D30" s="16"/>
      <c r="E30" s="16"/>
    </row>
    <row r="31" spans="1:6" hidden="1" x14ac:dyDescent="0.2">
      <c r="A31" s="16"/>
      <c r="B31" s="16"/>
      <c r="C31" s="16"/>
      <c r="D31" s="16"/>
      <c r="E31" s="16"/>
    </row>
    <row r="32" spans="1:6" hidden="1" x14ac:dyDescent="0.2">
      <c r="A32" s="16"/>
      <c r="B32" s="16"/>
      <c r="C32" s="16"/>
      <c r="D32" s="16"/>
      <c r="E32" s="16"/>
    </row>
    <row r="44" x14ac:dyDescent="0.2"/>
    <row r="45" x14ac:dyDescent="0.2"/>
    <row r="52" x14ac:dyDescent="0.2"/>
    <row r="53" x14ac:dyDescent="0.2"/>
    <row r="54" x14ac:dyDescent="0.2"/>
    <row r="55" x14ac:dyDescent="0.2"/>
    <row r="56" x14ac:dyDescent="0.2"/>
  </sheetData>
  <sheetProtection sheet="1" formatCells="0" insertRows="0" deleteRows="0"/>
  <mergeCells count="10">
    <mergeCell ref="D18:E18"/>
    <mergeCell ref="B6:E6"/>
    <mergeCell ref="B5:E5"/>
    <mergeCell ref="B7:E7"/>
    <mergeCell ref="A1:E1"/>
    <mergeCell ref="B2:E2"/>
    <mergeCell ref="B3:E3"/>
    <mergeCell ref="B4:E4"/>
    <mergeCell ref="A9:E9"/>
    <mergeCell ref="A8:E8"/>
  </mergeCells>
  <dataValidations count="2">
    <dataValidation allowBlank="1" showInputMessage="1" showErrorMessage="1" prompt="Insert additional rows as needed:_x000a_- 'right click' on a row number (left of screen)_x000a_- select 'Insert' (this will insert a row above it)" sqref="A10" xr:uid="{00000000-0002-0000-0400-00000000000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7" xr:uid="{00000000-0002-0000-0400-000001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sign-off'!$A$46</xm:f>
          </x14:formula1>
          <xm:sqref>B11:B17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110"/>
  <sheetViews>
    <sheetView topLeftCell="A10" zoomScale="80" zoomScaleNormal="80" workbookViewId="0">
      <selection activeCell="F16" sqref="F16"/>
    </sheetView>
  </sheetViews>
  <sheetFormatPr defaultColWidth="0" defaultRowHeight="12.75" zeroHeight="1" x14ac:dyDescent="0.2"/>
  <cols>
    <col min="1" max="1" width="35.7109375" style="117" customWidth="1"/>
    <col min="2" max="2" width="46.85546875" style="117" customWidth="1"/>
    <col min="3" max="3" width="22.140625" style="117" customWidth="1"/>
    <col min="4" max="4" width="25.42578125" style="117" customWidth="1"/>
    <col min="5" max="6" width="35.7109375" style="117" customWidth="1"/>
    <col min="7" max="7" width="38" style="117" customWidth="1"/>
    <col min="8" max="10" width="9.140625" style="117" hidden="1" customWidth="1"/>
    <col min="11" max="15" width="0" style="117" hidden="1" customWidth="1"/>
    <col min="16" max="16384" width="0" style="117" hidden="1"/>
  </cols>
  <sheetData>
    <row r="1" spans="1:6" ht="26.25" customHeight="1" x14ac:dyDescent="0.2">
      <c r="A1" s="157" t="s">
        <v>32</v>
      </c>
      <c r="B1" s="157"/>
      <c r="C1" s="157"/>
      <c r="D1" s="157"/>
      <c r="E1" s="157"/>
      <c r="F1" s="157"/>
    </row>
    <row r="2" spans="1:6" ht="21" customHeight="1" x14ac:dyDescent="0.2">
      <c r="A2" s="118" t="s">
        <v>2</v>
      </c>
      <c r="B2" s="158" t="str">
        <f>'Summary and sign-off'!B2:F2</f>
        <v>PHARMAC</v>
      </c>
      <c r="C2" s="158"/>
      <c r="D2" s="158"/>
      <c r="E2" s="158"/>
      <c r="F2" s="158"/>
    </row>
    <row r="3" spans="1:6" ht="21" customHeight="1" x14ac:dyDescent="0.2">
      <c r="A3" s="118" t="s">
        <v>3</v>
      </c>
      <c r="B3" s="158" t="str">
        <f>'Summary and sign-off'!B3:F3</f>
        <v>Sarah Fitt</v>
      </c>
      <c r="C3" s="158"/>
      <c r="D3" s="158"/>
      <c r="E3" s="158"/>
      <c r="F3" s="158"/>
    </row>
    <row r="4" spans="1:6" ht="21" customHeight="1" x14ac:dyDescent="0.2">
      <c r="A4" s="118" t="s">
        <v>77</v>
      </c>
      <c r="B4" s="158">
        <f>'Summary and sign-off'!B4:F4</f>
        <v>43647</v>
      </c>
      <c r="C4" s="158"/>
      <c r="D4" s="158"/>
      <c r="E4" s="158"/>
      <c r="F4" s="158"/>
    </row>
    <row r="5" spans="1:6" ht="21" customHeight="1" x14ac:dyDescent="0.2">
      <c r="A5" s="118" t="s">
        <v>78</v>
      </c>
      <c r="B5" s="158">
        <f>'Summary and sign-off'!B5:F5</f>
        <v>44012</v>
      </c>
      <c r="C5" s="158"/>
      <c r="D5" s="158"/>
      <c r="E5" s="158"/>
      <c r="F5" s="158"/>
    </row>
    <row r="6" spans="1:6" ht="21" customHeight="1" x14ac:dyDescent="0.2">
      <c r="A6" s="118" t="s">
        <v>167</v>
      </c>
      <c r="B6" s="159" t="s">
        <v>64</v>
      </c>
      <c r="C6" s="159"/>
      <c r="D6" s="159"/>
      <c r="E6" s="159"/>
      <c r="F6" s="159"/>
    </row>
    <row r="7" spans="1:6" ht="21" customHeight="1" x14ac:dyDescent="0.2">
      <c r="A7" s="118" t="s">
        <v>104</v>
      </c>
      <c r="B7" s="159" t="s">
        <v>116</v>
      </c>
      <c r="C7" s="159"/>
      <c r="D7" s="159"/>
      <c r="E7" s="159"/>
      <c r="F7" s="159"/>
    </row>
    <row r="8" spans="1:6" ht="36" customHeight="1" x14ac:dyDescent="0.2">
      <c r="A8" s="156" t="s">
        <v>52</v>
      </c>
      <c r="B8" s="156"/>
      <c r="C8" s="156"/>
      <c r="D8" s="156"/>
      <c r="E8" s="156"/>
      <c r="F8" s="156"/>
    </row>
    <row r="9" spans="1:6" ht="36" customHeight="1" x14ac:dyDescent="0.2">
      <c r="A9" s="153" t="s">
        <v>134</v>
      </c>
      <c r="B9" s="153"/>
      <c r="C9" s="153"/>
      <c r="D9" s="153"/>
      <c r="E9" s="153"/>
      <c r="F9" s="153"/>
    </row>
    <row r="10" spans="1:6" ht="39" customHeight="1" x14ac:dyDescent="0.2">
      <c r="A10" s="15" t="s">
        <v>49</v>
      </c>
      <c r="B10" s="7" t="s">
        <v>163</v>
      </c>
      <c r="C10" s="7" t="s">
        <v>82</v>
      </c>
      <c r="D10" s="7" t="s">
        <v>33</v>
      </c>
      <c r="E10" s="7" t="s">
        <v>83</v>
      </c>
      <c r="F10" s="7" t="s">
        <v>126</v>
      </c>
    </row>
    <row r="11" spans="1:6" s="119" customFormat="1" hidden="1" x14ac:dyDescent="0.2">
      <c r="A11" s="64"/>
      <c r="B11" s="115"/>
      <c r="C11" s="74"/>
      <c r="D11" s="115"/>
      <c r="E11" s="72"/>
      <c r="F11" s="116"/>
    </row>
    <row r="12" spans="1:6" s="119" customFormat="1" ht="51" x14ac:dyDescent="0.2">
      <c r="A12" s="64" t="s">
        <v>173</v>
      </c>
      <c r="B12" s="120" t="s">
        <v>174</v>
      </c>
      <c r="C12" s="74" t="s">
        <v>34</v>
      </c>
      <c r="D12" s="120" t="s">
        <v>175</v>
      </c>
      <c r="E12" s="72">
        <v>230</v>
      </c>
      <c r="F12" s="121"/>
    </row>
    <row r="13" spans="1:6" s="119" customFormat="1" ht="38.25" x14ac:dyDescent="0.2">
      <c r="A13" s="64" t="s">
        <v>176</v>
      </c>
      <c r="B13" s="120" t="s">
        <v>178</v>
      </c>
      <c r="C13" s="74" t="s">
        <v>34</v>
      </c>
      <c r="D13" s="120" t="s">
        <v>177</v>
      </c>
      <c r="E13" s="72" t="s">
        <v>43</v>
      </c>
      <c r="F13" s="121"/>
    </row>
    <row r="14" spans="1:6" s="119" customFormat="1" ht="25.5" x14ac:dyDescent="0.2">
      <c r="A14" s="64" t="s">
        <v>182</v>
      </c>
      <c r="B14" s="120" t="s">
        <v>184</v>
      </c>
      <c r="C14" s="74" t="s">
        <v>34</v>
      </c>
      <c r="D14" s="120" t="s">
        <v>183</v>
      </c>
      <c r="E14" s="72">
        <v>100</v>
      </c>
      <c r="F14" s="121"/>
    </row>
    <row r="15" spans="1:6" s="119" customFormat="1" ht="25.5" x14ac:dyDescent="0.2">
      <c r="A15" s="64" t="s">
        <v>179</v>
      </c>
      <c r="B15" s="74" t="s">
        <v>181</v>
      </c>
      <c r="C15" s="74" t="s">
        <v>36</v>
      </c>
      <c r="D15" s="74" t="s">
        <v>180</v>
      </c>
      <c r="E15" s="72">
        <v>25</v>
      </c>
      <c r="F15" s="133" t="s">
        <v>247</v>
      </c>
    </row>
    <row r="16" spans="1:6" s="119" customFormat="1" ht="38.25" x14ac:dyDescent="0.2">
      <c r="A16" s="64" t="s">
        <v>209</v>
      </c>
      <c r="B16" s="74" t="s">
        <v>337</v>
      </c>
      <c r="C16" s="74" t="s">
        <v>36</v>
      </c>
      <c r="D16" s="74" t="s">
        <v>336</v>
      </c>
      <c r="E16" s="72">
        <v>4497</v>
      </c>
      <c r="F16" s="133" t="s">
        <v>351</v>
      </c>
    </row>
    <row r="17" spans="1:6" s="119" customFormat="1" ht="25.5" x14ac:dyDescent="0.2">
      <c r="A17" s="64" t="s">
        <v>185</v>
      </c>
      <c r="B17" s="74" t="s">
        <v>186</v>
      </c>
      <c r="C17" s="74" t="s">
        <v>34</v>
      </c>
      <c r="D17" s="74" t="s">
        <v>187</v>
      </c>
      <c r="E17" s="72" t="s">
        <v>39</v>
      </c>
      <c r="F17" s="133" t="s">
        <v>325</v>
      </c>
    </row>
    <row r="18" spans="1:6" s="119" customFormat="1" ht="38.25" x14ac:dyDescent="0.2">
      <c r="A18" s="64" t="s">
        <v>218</v>
      </c>
      <c r="B18" s="74" t="s">
        <v>348</v>
      </c>
      <c r="C18" s="74" t="s">
        <v>36</v>
      </c>
      <c r="D18" s="74" t="s">
        <v>318</v>
      </c>
      <c r="E18" s="72" t="s">
        <v>39</v>
      </c>
      <c r="F18" s="133" t="s">
        <v>316</v>
      </c>
    </row>
    <row r="19" spans="1:6" s="119" customFormat="1" ht="25.5" x14ac:dyDescent="0.2">
      <c r="A19" s="64" t="s">
        <v>191</v>
      </c>
      <c r="B19" s="74" t="s">
        <v>192</v>
      </c>
      <c r="C19" s="74" t="s">
        <v>34</v>
      </c>
      <c r="D19" s="74" t="s">
        <v>193</v>
      </c>
      <c r="E19" s="72">
        <v>50</v>
      </c>
      <c r="F19" s="133"/>
    </row>
    <row r="20" spans="1:6" s="119" customFormat="1" ht="25.5" x14ac:dyDescent="0.2">
      <c r="A20" s="64" t="s">
        <v>202</v>
      </c>
      <c r="B20" s="74" t="s">
        <v>203</v>
      </c>
      <c r="C20" s="74" t="s">
        <v>34</v>
      </c>
      <c r="D20" s="74" t="s">
        <v>204</v>
      </c>
      <c r="E20" s="72" t="s">
        <v>39</v>
      </c>
      <c r="F20" s="133" t="s">
        <v>326</v>
      </c>
    </row>
    <row r="21" spans="1:6" s="119" customFormat="1" x14ac:dyDescent="0.2">
      <c r="A21" s="64" t="s">
        <v>194</v>
      </c>
      <c r="B21" s="74" t="s">
        <v>195</v>
      </c>
      <c r="C21" s="74" t="s">
        <v>34</v>
      </c>
      <c r="D21" s="74" t="s">
        <v>196</v>
      </c>
      <c r="E21" s="72" t="s">
        <v>39</v>
      </c>
      <c r="F21" s="133"/>
    </row>
    <row r="22" spans="1:6" s="119" customFormat="1" ht="25.5" x14ac:dyDescent="0.2">
      <c r="A22" s="64" t="s">
        <v>206</v>
      </c>
      <c r="B22" s="74" t="s">
        <v>207</v>
      </c>
      <c r="C22" s="74" t="s">
        <v>34</v>
      </c>
      <c r="D22" s="74" t="s">
        <v>208</v>
      </c>
      <c r="E22" s="72" t="s">
        <v>43</v>
      </c>
      <c r="F22" s="133" t="s">
        <v>326</v>
      </c>
    </row>
    <row r="23" spans="1:6" s="119" customFormat="1" ht="25.5" x14ac:dyDescent="0.2">
      <c r="A23" s="64" t="s">
        <v>219</v>
      </c>
      <c r="B23" s="134" t="s">
        <v>349</v>
      </c>
      <c r="C23" s="74" t="s">
        <v>36</v>
      </c>
      <c r="D23" s="74" t="s">
        <v>319</v>
      </c>
      <c r="E23" s="72">
        <v>50</v>
      </c>
      <c r="F23" s="133" t="s">
        <v>316</v>
      </c>
    </row>
    <row r="24" spans="1:6" s="119" customFormat="1" ht="38.25" x14ac:dyDescent="0.2">
      <c r="A24" s="64" t="s">
        <v>198</v>
      </c>
      <c r="B24" s="74" t="s">
        <v>199</v>
      </c>
      <c r="C24" s="74" t="s">
        <v>34</v>
      </c>
      <c r="D24" s="74" t="s">
        <v>201</v>
      </c>
      <c r="E24" s="72" t="s">
        <v>43</v>
      </c>
      <c r="F24" s="133" t="s">
        <v>200</v>
      </c>
    </row>
    <row r="25" spans="1:6" s="119" customFormat="1" ht="63.75" x14ac:dyDescent="0.2">
      <c r="A25" s="64" t="s">
        <v>212</v>
      </c>
      <c r="B25" s="74" t="s">
        <v>213</v>
      </c>
      <c r="C25" s="74" t="s">
        <v>34</v>
      </c>
      <c r="D25" s="74" t="s">
        <v>214</v>
      </c>
      <c r="E25" s="72" t="s">
        <v>43</v>
      </c>
      <c r="F25" s="133"/>
    </row>
    <row r="26" spans="1:6" s="119" customFormat="1" ht="38.25" x14ac:dyDescent="0.2">
      <c r="A26" s="64" t="s">
        <v>223</v>
      </c>
      <c r="B26" s="74" t="s">
        <v>225</v>
      </c>
      <c r="C26" s="74" t="s">
        <v>36</v>
      </c>
      <c r="D26" s="74" t="s">
        <v>224</v>
      </c>
      <c r="E26" s="72">
        <v>500</v>
      </c>
      <c r="F26" s="133" t="s">
        <v>332</v>
      </c>
    </row>
    <row r="27" spans="1:6" s="119" customFormat="1" x14ac:dyDescent="0.2">
      <c r="A27" s="64" t="s">
        <v>215</v>
      </c>
      <c r="B27" s="74" t="s">
        <v>216</v>
      </c>
      <c r="C27" s="74" t="s">
        <v>34</v>
      </c>
      <c r="D27" s="74" t="s">
        <v>217</v>
      </c>
      <c r="E27" s="72" t="s">
        <v>43</v>
      </c>
      <c r="F27" s="133"/>
    </row>
    <row r="28" spans="1:6" s="119" customFormat="1" ht="38.25" x14ac:dyDescent="0.2">
      <c r="A28" s="64" t="s">
        <v>220</v>
      </c>
      <c r="B28" s="74" t="s">
        <v>221</v>
      </c>
      <c r="C28" s="74" t="s">
        <v>34</v>
      </c>
      <c r="D28" s="74" t="s">
        <v>222</v>
      </c>
      <c r="E28" s="72" t="s">
        <v>39</v>
      </c>
      <c r="F28" s="133"/>
    </row>
    <row r="29" spans="1:6" s="119" customFormat="1" x14ac:dyDescent="0.2">
      <c r="A29" s="64" t="s">
        <v>248</v>
      </c>
      <c r="B29" s="74" t="s">
        <v>249</v>
      </c>
      <c r="C29" s="74" t="s">
        <v>36</v>
      </c>
      <c r="D29" s="74" t="s">
        <v>333</v>
      </c>
      <c r="E29" s="72" t="s">
        <v>43</v>
      </c>
      <c r="F29" s="133" t="s">
        <v>334</v>
      </c>
    </row>
    <row r="30" spans="1:6" s="119" customFormat="1" ht="25.5" x14ac:dyDescent="0.2">
      <c r="A30" s="64" t="s">
        <v>232</v>
      </c>
      <c r="B30" s="74" t="s">
        <v>233</v>
      </c>
      <c r="C30" s="74" t="s">
        <v>34</v>
      </c>
      <c r="D30" s="74" t="s">
        <v>234</v>
      </c>
      <c r="E30" s="72" t="s">
        <v>39</v>
      </c>
      <c r="F30" s="133"/>
    </row>
    <row r="31" spans="1:6" s="119" customFormat="1" ht="25.5" x14ac:dyDescent="0.2">
      <c r="A31" s="64" t="s">
        <v>229</v>
      </c>
      <c r="B31" s="74" t="s">
        <v>230</v>
      </c>
      <c r="C31" s="74" t="s">
        <v>34</v>
      </c>
      <c r="D31" s="74" t="s">
        <v>231</v>
      </c>
      <c r="E31" s="72" t="s">
        <v>39</v>
      </c>
      <c r="F31" s="133" t="s">
        <v>317</v>
      </c>
    </row>
    <row r="32" spans="1:6" s="119" customFormat="1" x14ac:dyDescent="0.2">
      <c r="A32" s="64" t="s">
        <v>253</v>
      </c>
      <c r="B32" s="74" t="s">
        <v>254</v>
      </c>
      <c r="C32" s="74" t="s">
        <v>34</v>
      </c>
      <c r="D32" s="74" t="s">
        <v>255</v>
      </c>
      <c r="E32" s="72" t="s">
        <v>39</v>
      </c>
      <c r="F32" s="133"/>
    </row>
    <row r="33" spans="1:7" s="119" customFormat="1" ht="25.5" x14ac:dyDescent="0.2">
      <c r="A33" s="64" t="s">
        <v>346</v>
      </c>
      <c r="B33" s="74" t="s">
        <v>345</v>
      </c>
      <c r="C33" s="74" t="s">
        <v>36</v>
      </c>
      <c r="D33" s="74" t="s">
        <v>271</v>
      </c>
      <c r="E33" s="72">
        <v>6950</v>
      </c>
      <c r="F33" s="133" t="s">
        <v>347</v>
      </c>
    </row>
    <row r="34" spans="1:7" s="119" customFormat="1" x14ac:dyDescent="0.2">
      <c r="A34" s="64" t="s">
        <v>270</v>
      </c>
      <c r="B34" s="74" t="s">
        <v>350</v>
      </c>
      <c r="C34" s="74" t="s">
        <v>36</v>
      </c>
      <c r="D34" s="74" t="s">
        <v>271</v>
      </c>
      <c r="E34" s="72" t="s">
        <v>41</v>
      </c>
      <c r="F34" s="133" t="s">
        <v>316</v>
      </c>
    </row>
    <row r="35" spans="1:7" s="119" customFormat="1" x14ac:dyDescent="0.2">
      <c r="A35" s="64" t="s">
        <v>265</v>
      </c>
      <c r="B35" s="74" t="s">
        <v>269</v>
      </c>
      <c r="C35" s="74" t="s">
        <v>34</v>
      </c>
      <c r="D35" s="74" t="s">
        <v>268</v>
      </c>
      <c r="E35" s="72" t="s">
        <v>39</v>
      </c>
      <c r="F35" s="133" t="s">
        <v>330</v>
      </c>
    </row>
    <row r="36" spans="1:7" s="119" customFormat="1" x14ac:dyDescent="0.2">
      <c r="A36" s="64" t="s">
        <v>265</v>
      </c>
      <c r="B36" s="74" t="s">
        <v>266</v>
      </c>
      <c r="C36" s="74" t="s">
        <v>34</v>
      </c>
      <c r="D36" s="74" t="s">
        <v>267</v>
      </c>
      <c r="E36" s="72" t="s">
        <v>41</v>
      </c>
      <c r="F36" s="133" t="s">
        <v>323</v>
      </c>
    </row>
    <row r="37" spans="1:7" s="119" customFormat="1" ht="25.5" x14ac:dyDescent="0.2">
      <c r="A37" s="64" t="s">
        <v>250</v>
      </c>
      <c r="B37" s="74" t="s">
        <v>251</v>
      </c>
      <c r="C37" s="74" t="s">
        <v>36</v>
      </c>
      <c r="D37" s="74" t="s">
        <v>252</v>
      </c>
      <c r="E37" s="72">
        <v>25</v>
      </c>
      <c r="F37" s="133"/>
    </row>
    <row r="38" spans="1:7" s="119" customFormat="1" ht="25.5" x14ac:dyDescent="0.2">
      <c r="A38" s="64" t="s">
        <v>259</v>
      </c>
      <c r="B38" s="74" t="s">
        <v>261</v>
      </c>
      <c r="C38" s="74" t="s">
        <v>34</v>
      </c>
      <c r="D38" s="74" t="s">
        <v>260</v>
      </c>
      <c r="E38" s="72">
        <v>25</v>
      </c>
      <c r="F38" s="133"/>
    </row>
    <row r="39" spans="1:7" s="119" customFormat="1" ht="25.5" x14ac:dyDescent="0.2">
      <c r="A39" s="64" t="s">
        <v>256</v>
      </c>
      <c r="B39" s="74" t="s">
        <v>257</v>
      </c>
      <c r="C39" s="74" t="s">
        <v>36</v>
      </c>
      <c r="D39" s="74" t="s">
        <v>258</v>
      </c>
      <c r="E39" s="72" t="s">
        <v>39</v>
      </c>
      <c r="F39" s="133"/>
    </row>
    <row r="40" spans="1:7" s="119" customFormat="1" hidden="1" x14ac:dyDescent="0.2">
      <c r="A40" s="64"/>
      <c r="B40" s="66"/>
      <c r="C40" s="74"/>
      <c r="D40" s="66"/>
      <c r="E40" s="72"/>
      <c r="F40" s="67"/>
    </row>
    <row r="41" spans="1:7" s="119" customFormat="1" x14ac:dyDescent="0.2">
      <c r="A41" s="64" t="s">
        <v>272</v>
      </c>
      <c r="B41" s="74" t="s">
        <v>273</v>
      </c>
      <c r="C41" s="74" t="s">
        <v>34</v>
      </c>
      <c r="D41" s="74" t="s">
        <v>274</v>
      </c>
      <c r="E41" s="72" t="s">
        <v>39</v>
      </c>
      <c r="F41" s="133"/>
    </row>
    <row r="42" spans="1:7" s="119" customFormat="1" ht="25.5" x14ac:dyDescent="0.2">
      <c r="A42" s="64" t="s">
        <v>289</v>
      </c>
      <c r="B42" s="74" t="s">
        <v>291</v>
      </c>
      <c r="C42" s="74" t="s">
        <v>34</v>
      </c>
      <c r="D42" s="74" t="s">
        <v>290</v>
      </c>
      <c r="E42" s="72" t="s">
        <v>42</v>
      </c>
      <c r="F42" s="133"/>
    </row>
    <row r="43" spans="1:7" s="119" customFormat="1" ht="25.5" x14ac:dyDescent="0.2">
      <c r="A43" s="64" t="s">
        <v>286</v>
      </c>
      <c r="B43" s="74" t="s">
        <v>288</v>
      </c>
      <c r="C43" s="74" t="s">
        <v>34</v>
      </c>
      <c r="D43" s="74" t="s">
        <v>287</v>
      </c>
      <c r="E43" s="72">
        <v>25</v>
      </c>
      <c r="F43" s="133"/>
    </row>
    <row r="44" spans="1:7" s="119" customFormat="1" ht="25.5" x14ac:dyDescent="0.2">
      <c r="A44" s="64" t="s">
        <v>292</v>
      </c>
      <c r="B44" s="74" t="s">
        <v>293</v>
      </c>
      <c r="C44" s="74" t="s">
        <v>36</v>
      </c>
      <c r="D44" s="74" t="s">
        <v>294</v>
      </c>
      <c r="E44" s="72">
        <v>200</v>
      </c>
      <c r="F44" s="133" t="s">
        <v>324</v>
      </c>
      <c r="G44" s="131"/>
    </row>
    <row r="45" spans="1:7" s="119" customFormat="1" ht="25.5" x14ac:dyDescent="0.2">
      <c r="A45" s="64" t="s">
        <v>295</v>
      </c>
      <c r="B45" s="74" t="s">
        <v>298</v>
      </c>
      <c r="C45" s="74" t="s">
        <v>34</v>
      </c>
      <c r="D45" s="74" t="s">
        <v>299</v>
      </c>
      <c r="E45" s="72" t="s">
        <v>39</v>
      </c>
      <c r="F45" s="133"/>
    </row>
    <row r="46" spans="1:7" s="119" customFormat="1" x14ac:dyDescent="0.2">
      <c r="A46" s="64" t="s">
        <v>295</v>
      </c>
      <c r="B46" s="74" t="s">
        <v>296</v>
      </c>
      <c r="C46" s="74" t="s">
        <v>34</v>
      </c>
      <c r="D46" s="74" t="s">
        <v>297</v>
      </c>
      <c r="E46" s="72" t="s">
        <v>39</v>
      </c>
      <c r="F46" s="133"/>
    </row>
    <row r="47" spans="1:7" s="119" customFormat="1" ht="38.25" x14ac:dyDescent="0.2">
      <c r="A47" s="64" t="s">
        <v>285</v>
      </c>
      <c r="B47" s="74" t="s">
        <v>300</v>
      </c>
      <c r="C47" s="74" t="s">
        <v>34</v>
      </c>
      <c r="D47" s="74" t="s">
        <v>301</v>
      </c>
      <c r="E47" s="72" t="s">
        <v>41</v>
      </c>
      <c r="F47" s="133"/>
    </row>
    <row r="48" spans="1:7" ht="34.5" customHeight="1" x14ac:dyDescent="0.2">
      <c r="A48" s="122" t="s">
        <v>164</v>
      </c>
      <c r="B48" s="123" t="s">
        <v>35</v>
      </c>
      <c r="C48" s="124">
        <f>C49+C50</f>
        <v>28</v>
      </c>
      <c r="D48" s="79" t="str">
        <f>IF(SUBTOTAL(3,C11:C40)=SUBTOTAL(103,C11:C40),'Summary and sign-off'!$A$47,'Summary and sign-off'!$A$48)</f>
        <v>Check - there are no hidden rows with data</v>
      </c>
      <c r="E48" s="155" t="str">
        <f>IF('Summary and sign-off'!F59='Summary and sign-off'!F53,'Summary and sign-off'!A51,'Summary and sign-off'!A49)</f>
        <v>Check - each entry provides sufficient information</v>
      </c>
      <c r="F48" s="155"/>
      <c r="G48" s="119"/>
    </row>
    <row r="49" spans="1:6" ht="25.5" customHeight="1" x14ac:dyDescent="0.2">
      <c r="A49" s="17"/>
      <c r="B49" s="125" t="s">
        <v>36</v>
      </c>
      <c r="C49" s="126">
        <f>COUNTIF(C11:C40,'Summary and sign-off'!A44)</f>
        <v>10</v>
      </c>
      <c r="D49" s="17"/>
      <c r="E49" s="127"/>
      <c r="F49" s="128"/>
    </row>
    <row r="50" spans="1:6" ht="25.5" customHeight="1" x14ac:dyDescent="0.2">
      <c r="A50" s="17"/>
      <c r="B50" s="125" t="s">
        <v>34</v>
      </c>
      <c r="C50" s="126">
        <f>COUNTIF(C11:C40,'Summary and sign-off'!A45)</f>
        <v>18</v>
      </c>
      <c r="D50" s="17"/>
      <c r="E50" s="127"/>
      <c r="F50" s="128"/>
    </row>
    <row r="51" spans="1:6" x14ac:dyDescent="0.2">
      <c r="B51" s="17"/>
      <c r="D51" s="18"/>
      <c r="E51" s="18"/>
    </row>
    <row r="52" spans="1:6" x14ac:dyDescent="0.2">
      <c r="A52" s="17" t="s">
        <v>7</v>
      </c>
      <c r="B52" s="17"/>
      <c r="C52" s="17"/>
      <c r="D52" s="17"/>
      <c r="E52" s="17"/>
      <c r="F52" s="17"/>
    </row>
    <row r="53" spans="1:6" ht="12.6" customHeight="1" x14ac:dyDescent="0.2">
      <c r="A53" s="129" t="s">
        <v>50</v>
      </c>
    </row>
    <row r="54" spans="1:6" ht="51" x14ac:dyDescent="0.2">
      <c r="A54" s="129" t="s">
        <v>157</v>
      </c>
      <c r="B54" s="18"/>
    </row>
    <row r="55" spans="1:6" ht="51" x14ac:dyDescent="0.2">
      <c r="A55" s="129" t="s">
        <v>15</v>
      </c>
      <c r="B55" s="17"/>
      <c r="C55" s="17"/>
      <c r="D55" s="17"/>
      <c r="E55" s="17"/>
      <c r="F55" s="17"/>
    </row>
    <row r="56" spans="1:6" ht="12.75" customHeight="1" x14ac:dyDescent="0.2">
      <c r="A56" s="129" t="s">
        <v>93</v>
      </c>
    </row>
    <row r="57" spans="1:6" ht="12.95" customHeight="1" x14ac:dyDescent="0.2">
      <c r="A57" s="129" t="s">
        <v>37</v>
      </c>
    </row>
    <row r="58" spans="1:6" ht="38.25" x14ac:dyDescent="0.2">
      <c r="A58" s="129" t="s">
        <v>53</v>
      </c>
    </row>
    <row r="59" spans="1:6" ht="12.75" customHeight="1" x14ac:dyDescent="0.2">
      <c r="A59" s="129" t="s">
        <v>166</v>
      </c>
      <c r="B59" s="129"/>
      <c r="C59" s="130"/>
      <c r="D59" s="130"/>
      <c r="E59" s="130"/>
      <c r="F59" s="130"/>
    </row>
    <row r="60" spans="1:6" ht="12.75" customHeight="1" x14ac:dyDescent="0.2">
      <c r="A60" s="129"/>
      <c r="B60" s="129"/>
      <c r="C60" s="130"/>
      <c r="D60" s="130"/>
      <c r="E60" s="130"/>
      <c r="F60" s="130"/>
    </row>
    <row r="61" spans="1:6" ht="12.75" hidden="1" customHeight="1" x14ac:dyDescent="0.2">
      <c r="A61" s="129"/>
      <c r="B61" s="129"/>
      <c r="C61" s="130"/>
      <c r="D61" s="130"/>
      <c r="E61" s="130"/>
      <c r="F61" s="130"/>
    </row>
    <row r="64" spans="1:6" hidden="1" x14ac:dyDescent="0.2">
      <c r="A64" s="17"/>
      <c r="B64" s="17"/>
      <c r="C64" s="17"/>
      <c r="D64" s="17"/>
      <c r="E64" s="17"/>
      <c r="F64" s="17"/>
    </row>
    <row r="65" spans="1:6" hidden="1" x14ac:dyDescent="0.2">
      <c r="A65" s="17"/>
      <c r="B65" s="17"/>
      <c r="C65" s="17"/>
      <c r="D65" s="17"/>
      <c r="E65" s="17"/>
      <c r="F65" s="17"/>
    </row>
    <row r="66" spans="1:6" hidden="1" x14ac:dyDescent="0.2">
      <c r="A66" s="17"/>
      <c r="B66" s="17"/>
      <c r="C66" s="17"/>
      <c r="D66" s="17"/>
      <c r="E66" s="17"/>
      <c r="F66" s="17"/>
    </row>
    <row r="67" spans="1:6" hidden="1" x14ac:dyDescent="0.2">
      <c r="A67" s="17"/>
      <c r="B67" s="17"/>
      <c r="C67" s="17"/>
      <c r="D67" s="17"/>
      <c r="E67" s="17"/>
      <c r="F67" s="17"/>
    </row>
    <row r="68" spans="1:6" hidden="1" x14ac:dyDescent="0.2">
      <c r="A68" s="17"/>
      <c r="B68" s="17"/>
      <c r="C68" s="17"/>
      <c r="D68" s="17"/>
      <c r="E68" s="17"/>
      <c r="F68" s="17"/>
    </row>
    <row r="81" x14ac:dyDescent="0.2"/>
    <row r="82"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sheetData>
  <sheetProtection sheet="1" formatCells="0" insertRows="0" deleteRows="0"/>
  <mergeCells count="10">
    <mergeCell ref="E48:F48"/>
    <mergeCell ref="A8:F8"/>
    <mergeCell ref="A1:F1"/>
    <mergeCell ref="A9:F9"/>
    <mergeCell ref="B2:F2"/>
    <mergeCell ref="B3:F3"/>
    <mergeCell ref="B4:F4"/>
    <mergeCell ref="B7:F7"/>
    <mergeCell ref="B5:F5"/>
    <mergeCell ref="B6:F6"/>
  </mergeCells>
  <dataValidations count="2">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47" xr:uid="{00000000-0002-0000-0500-000000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sign-off'!$A$44:$A$45</xm:f>
          </x14:formula1>
          <xm:sqref>C11:C47</xm:sqref>
        </x14:dataValidation>
        <x14:dataValidation type="list" errorStyle="information" operator="greaterThan" allowBlank="1" showInputMessage="1" prompt="Provide specific $ value if possible" xr:uid="{00000000-0002-0000-0500-000003000000}">
          <x14:formula1>
            <xm:f>'Summary and sign-off'!$A$38:$A$43</xm:f>
          </x14:formula1>
          <xm:sqref>E11:E47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4" ma:contentTypeDescription="" ma:contentTypeScope="" ma:versionID="8834bfa83ceff1bf505054ff48d22a0b">
  <xsd:schema xmlns:xsd="http://www.w3.org/2001/XMLSchema" xmlns:xs="http://www.w3.org/2001/XMLSchema" xmlns:p="http://schemas.microsoft.com/office/2006/metadata/properties" xmlns:ns2="12165527-d881-4234-97f9-ee139a3f0c31" targetNamespace="http://schemas.microsoft.com/office/2006/metadata/properties" ma:root="true" ma:fieldsID="be9e5cb15a82a635f3e5640eebc0aa29"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iManageAuthor xmlns="12165527-d881-4234-97f9-ee139a3f0c31">NEEDHAMGIRVENG</iManageAuthor>
    <Security_x0020_Classification xmlns="12165527-d881-4234-97f9-ee139a3f0c31">UNCLASSIFIED</Security_x0020_Classification>
    <Business_x0020_Unit xmlns="12165527-d881-4234-97f9-ee139a3f0c31">SAAP</Business_x0020_Unit>
    <Endorsement xmlns="12165527-d881-4234-97f9-ee139a3f0c31" xsi:nil="true"/>
    <RM_x0020_DOC_x0020_ID xmlns="12165527-d881-4234-97f9-ee139a3f0c31" xsi:nil="true"/>
    <Class xmlns="12165527-d881-4234-97f9-ee139a3f0c31">POLICIES</Class>
    <File_x0020_No xmlns="12165527-d881-4234-97f9-ee139a3f0c31">SSC-SIC-2-14</File_x0020_No>
    <DOCNUM xmlns="12165527-d881-4234-97f9-ee139a3f0c31">2290185</DOCNUM>
    <Key_x0020_Version xmlns="12165527-d881-4234-97f9-ee139a3f0c31">false</Key_x0020_Version>
    <Precedents xmlns="12165527-d881-4234-97f9-ee139a3f0c31" xsi:nil="true"/>
    <SubClass xmlns="12165527-d881-4234-97f9-ee139a3f0c31" xsi:nil="true"/>
    <Sec_x0020_Review xmlns="12165527-d881-4234-97f9-ee139a3f0c31" xsi:nil="true"/>
    <Cabinet_x0020_Committee xmlns="12165527-d881-4234-97f9-ee139a3f0c3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etadata xmlns="http://www.objective.com/ecm/document/metadata/17DD214497134AB99744102E6E9CD9B0" version="1.0.0">
  <systemFields>
    <field name="Objective-Id">
      <value order="0">A1456474</value>
    </field>
    <field name="Objective-Title">
      <value order="0">Finalised version 2019-07 CE Expenses 1 July 2019 - 30 June 2020</value>
    </field>
    <field name="Objective-Description">
      <value order="0"/>
    </field>
    <field name="Objective-CreationStamp">
      <value order="0">2020-11-30T23:27:13Z</value>
    </field>
    <field name="Objective-IsApproved">
      <value order="0">true</value>
    </field>
    <field name="Objective-IsPublished">
      <value order="0">true</value>
    </field>
    <field name="Objective-DatePublished">
      <value order="0">2020-12-22T22:27:12Z</value>
    </field>
    <field name="Objective-ModificationStamp">
      <value order="0">2020-12-22T22:27:12Z</value>
    </field>
    <field name="Objective-Owner">
      <value order="0">Lizzy Cohen</value>
    </field>
    <field name="Objective-Path">
      <value order="0">Objective Global Folder:PHARMAC Fileplan:Communications and External Relations:Stakeholder Relationships:Government organisations - 1. NZ:Public Service Commission (previously State Services Commission):Disclosure of gifts, expenses and hospitality spreadsheets:2019-2020 CE Expenses</value>
    </field>
    <field name="Objective-Parent">
      <value order="0">2019-2020 CE Expenses</value>
    </field>
    <field name="Objective-State">
      <value order="0">Published</value>
    </field>
    <field name="Objective-VersionId">
      <value order="0">vA2530168</value>
    </field>
    <field name="Objective-Version">
      <value order="0">1.0</value>
    </field>
    <field name="Objective-VersionNumber">
      <value order="0">3</value>
    </field>
    <field name="Objective-VersionComment">
      <value order="0"/>
    </field>
    <field name="Objective-FileNumber">
      <value order="0">qA10620</value>
    </field>
    <field name="Objective-Classification">
      <value order="0"/>
    </field>
    <field name="Objective-Caveats">
      <value order="0"/>
    </field>
  </systemFields>
  <catalogues>
    <catalogue name="Reference Type Catalogue" type="type" ori="id:cA63">
      <field name="Objective-Application / Proposal Number">
        <value order="0"/>
      </field>
      <field name="Objective-DOCSOpen Document Number">
        <value order="0"/>
      </field>
      <field name="Objective-DOCSOpen Document Author">
        <value order="0"/>
      </field>
      <field name="Objective-DOCSOpen Document Type">
        <value order="0"/>
      </field>
      <field name="Objective-DOCSOpen Security">
        <value order="0"/>
      </field>
      <field name="Objective-DOCSOpen System ID">
        <value order="0"/>
      </field>
      <field name="Objective-Inherit Keyword">
        <value order="0">Y</value>
      </field>
      <field name="Objective-Connect Creator">
        <value order="0"/>
      </field>
    </catalogue>
  </catalogues>
</metadata>
</file>

<file path=customXml/itemProps1.xml><?xml version="1.0" encoding="utf-8"?>
<ds:datastoreItem xmlns:ds="http://schemas.openxmlformats.org/officeDocument/2006/customXml" ds:itemID="{59B4CE85-749F-4A5A-98FF-EB9029D5DC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579D7F4-D0D7-4BCB-BBEA-E7C37A64913E}">
  <ds:schemaRefs>
    <ds:schemaRef ds:uri="http://schemas.microsoft.com/office/2006/documentManagement/types"/>
    <ds:schemaRef ds:uri="http://purl.org/dc/elements/1.1/"/>
    <ds:schemaRef ds:uri="http://schemas.openxmlformats.org/package/2006/metadata/core-properties"/>
    <ds:schemaRef ds:uri="http://schemas.microsoft.com/office/infopath/2007/PartnerControls"/>
    <ds:schemaRef ds:uri="http://purl.org/dc/terms/"/>
    <ds:schemaRef ds:uri="12165527-d881-4234-97f9-ee139a3f0c3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4.xml><?xml version="1.0" encoding="utf-8"?>
<ds:datastoreItem xmlns:ds="http://schemas.openxmlformats.org/officeDocument/2006/customXml" ds:itemID="{5745109E-2DDF-40CB-AC2B-FF9B10C90820}">
  <ds:schemaRefs>
    <ds:schemaRef ds:uri="http://www.objective.com/ecm/document/metadata/17DD214497134AB99744102E6E9CD9B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Company>SSC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creator>mortensenm</dc:creator>
  <dc:description>Version 7 - for review by SIT - ready 2/10/18</dc:description>
  <cp:lastModifiedBy>Liz Barlow</cp:lastModifiedBy>
  <cp:lastPrinted>2020-12-09T23:55:23Z</cp:lastPrinted>
  <dcterms:created xsi:type="dcterms:W3CDTF">2010-10-17T20:59:02Z</dcterms:created>
  <dcterms:modified xsi:type="dcterms:W3CDTF">2020-12-22T22:52:49Z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Objective-Id">
    <vt:lpwstr>A1456474</vt:lpwstr>
  </property>
  <property fmtid="{D5CDD505-2E9C-101B-9397-08002B2CF9AE}" pid="8" name="Objective-Title">
    <vt:lpwstr>Finalised version 2019-07 CE Expenses 1 July 2019 - 30 June 2020</vt:lpwstr>
  </property>
  <property fmtid="{D5CDD505-2E9C-101B-9397-08002B2CF9AE}" pid="9" name="Objective-Comment">
    <vt:lpwstr/>
  </property>
  <property fmtid="{D5CDD505-2E9C-101B-9397-08002B2CF9AE}" pid="10" name="Objective-CreationStamp">
    <vt:filetime>2020-12-22T21:35:12Z</vt:filetime>
  </property>
  <property fmtid="{D5CDD505-2E9C-101B-9397-08002B2CF9AE}" pid="11" name="Objective-IsApproved">
    <vt:bool>false</vt:bool>
  </property>
  <property fmtid="{D5CDD505-2E9C-101B-9397-08002B2CF9AE}" pid="12" name="Objective-IsPublished">
    <vt:bool>true</vt:bool>
  </property>
  <property fmtid="{D5CDD505-2E9C-101B-9397-08002B2CF9AE}" pid="13" name="Objective-DatePublished">
    <vt:filetime>2020-12-22T22:27:12Z</vt:filetime>
  </property>
  <property fmtid="{D5CDD505-2E9C-101B-9397-08002B2CF9AE}" pid="14" name="Objective-ModificationStamp">
    <vt:filetime>2020-12-22T22:27:12Z</vt:filetime>
  </property>
  <property fmtid="{D5CDD505-2E9C-101B-9397-08002B2CF9AE}" pid="15" name="Objective-Owner">
    <vt:lpwstr>Lizzy Cohen</vt:lpwstr>
  </property>
  <property fmtid="{D5CDD505-2E9C-101B-9397-08002B2CF9AE}" pid="16" name="Objective-Path">
    <vt:lpwstr>Objective Global Folder:PHARMAC Fileplan:Communications and External Relations:Stakeholder Relationships:Government organisations - 1. NZ:Public Service Commission (previously State Services Commission):Disclosure of gifts, expenses and hospitality spread</vt:lpwstr>
  </property>
  <property fmtid="{D5CDD505-2E9C-101B-9397-08002B2CF9AE}" pid="17" name="Objective-Parent">
    <vt:lpwstr>2019-2020 CE Expenses</vt:lpwstr>
  </property>
  <property fmtid="{D5CDD505-2E9C-101B-9397-08002B2CF9AE}" pid="18" name="Objective-State">
    <vt:lpwstr>Published</vt:lpwstr>
  </property>
  <property fmtid="{D5CDD505-2E9C-101B-9397-08002B2CF9AE}" pid="19" name="Objective-Version">
    <vt:lpwstr>1.0</vt:lpwstr>
  </property>
  <property fmtid="{D5CDD505-2E9C-101B-9397-08002B2CF9AE}" pid="20" name="Objective-VersionNumber">
    <vt:r8>3</vt:r8>
  </property>
  <property fmtid="{D5CDD505-2E9C-101B-9397-08002B2CF9AE}" pid="21" name="Objective-VersionComment">
    <vt:lpwstr/>
  </property>
  <property fmtid="{D5CDD505-2E9C-101B-9397-08002B2CF9AE}" pid="22" name="Objective-FileNumber">
    <vt:lpwstr>qA10620</vt:lpwstr>
  </property>
  <property fmtid="{D5CDD505-2E9C-101B-9397-08002B2CF9AE}" pid="23" name="Objective-Classification">
    <vt:lpwstr>[Inherited - none]</vt:lpwstr>
  </property>
  <property fmtid="{D5CDD505-2E9C-101B-9397-08002B2CF9AE}" pid="24" name="Objective-Caveats">
    <vt:lpwstr/>
  </property>
  <property fmtid="{D5CDD505-2E9C-101B-9397-08002B2CF9AE}" pid="25" name="Objective-DOCSOpen Document Author [system]">
    <vt:lpwstr/>
  </property>
  <property fmtid="{D5CDD505-2E9C-101B-9397-08002B2CF9AE}" pid="26" name="Objective-DOCSOpen Document Number [system]">
    <vt:lpwstr/>
  </property>
  <property fmtid="{D5CDD505-2E9C-101B-9397-08002B2CF9AE}" pid="27" name="Objective-DOCSOpen Document Type [system]">
    <vt:lpwstr/>
  </property>
  <property fmtid="{D5CDD505-2E9C-101B-9397-08002B2CF9AE}" pid="28" name="Objective-DOCSOpen Security [system]">
    <vt:lpwstr/>
  </property>
  <property fmtid="{D5CDD505-2E9C-101B-9397-08002B2CF9AE}" pid="29" name="Objective-DOCSOpen System ID [system]">
    <vt:lpwstr/>
  </property>
  <property fmtid="{D5CDD505-2E9C-101B-9397-08002B2CF9AE}" pid="30" name="Objective-Inherit Keyword [system]">
    <vt:lpwstr/>
  </property>
  <property fmtid="{D5CDD505-2E9C-101B-9397-08002B2CF9AE}" pid="31" name="Objective-Connect Creator [system]">
    <vt:lpwstr/>
  </property>
  <property fmtid="{D5CDD505-2E9C-101B-9397-08002B2CF9AE}" pid="32" name="Objective-Application / Proposal Number [system]">
    <vt:lpwstr/>
  </property>
  <property fmtid="{D5CDD505-2E9C-101B-9397-08002B2CF9AE}" pid="33" name="Objective-Description">
    <vt:lpwstr/>
  </property>
  <property fmtid="{D5CDD505-2E9C-101B-9397-08002B2CF9AE}" pid="34" name="Objective-VersionId">
    <vt:lpwstr>vA2530168</vt:lpwstr>
  </property>
  <property fmtid="{D5CDD505-2E9C-101B-9397-08002B2CF9AE}" pid="35" name="Objective-Application / Proposal Number">
    <vt:lpwstr/>
  </property>
  <property fmtid="{D5CDD505-2E9C-101B-9397-08002B2CF9AE}" pid="36" name="Objective-DOCSOpen Document Number">
    <vt:lpwstr/>
  </property>
  <property fmtid="{D5CDD505-2E9C-101B-9397-08002B2CF9AE}" pid="37" name="Objective-DOCSOpen Document Author">
    <vt:lpwstr/>
  </property>
  <property fmtid="{D5CDD505-2E9C-101B-9397-08002B2CF9AE}" pid="38" name="Objective-DOCSOpen Document Type">
    <vt:lpwstr/>
  </property>
  <property fmtid="{D5CDD505-2E9C-101B-9397-08002B2CF9AE}" pid="39" name="Objective-DOCSOpen Security">
    <vt:lpwstr/>
  </property>
  <property fmtid="{D5CDD505-2E9C-101B-9397-08002B2CF9AE}" pid="40" name="Objective-DOCSOpen System ID">
    <vt:lpwstr/>
  </property>
  <property fmtid="{D5CDD505-2E9C-101B-9397-08002B2CF9AE}" pid="41" name="Objective-Inherit Keyword">
    <vt:lpwstr>Y</vt:lpwstr>
  </property>
  <property fmtid="{D5CDD505-2E9C-101B-9397-08002B2CF9AE}" pid="42" name="Objective-Connect Creator">
    <vt:lpwstr/>
  </property>
</Properties>
</file>