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barlowl\Documents\"/>
    </mc:Choice>
  </mc:AlternateContent>
  <xr:revisionPtr revIDLastSave="0" documentId="8_{EBEE8EC2-3FA8-43E5-8665-196822B4DB1D}" xr6:coauthVersionLast="47" xr6:coauthVersionMax="47"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expenses'!$A$1:$E$29</definedName>
    <definedName name="_xlnm.Print_Area" localSheetId="4">'Gifts and benefits'!$A$1:$F$40</definedName>
    <definedName name="_xlnm.Print_Area" localSheetId="2">Hospitality!$A$1:$E$31</definedName>
    <definedName name="_xlnm.Print_Area" localSheetId="0">'Summary and sign-off'!$A$1:$F$23</definedName>
    <definedName name="_xlnm.Print_Area" localSheetId="1">Travel!$A$1:$E$60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2" l="1"/>
  <c r="C35" i="1"/>
  <c r="B6" i="13" l="1"/>
  <c r="E60" i="13"/>
  <c r="C60" i="13"/>
  <c r="C31" i="4"/>
  <c r="C30" i="4"/>
  <c r="B60" i="13" l="1"/>
  <c r="B59" i="13"/>
  <c r="D59" i="13"/>
  <c r="B58" i="13"/>
  <c r="D58" i="13"/>
  <c r="D57" i="13"/>
  <c r="B57" i="13"/>
  <c r="D56" i="13"/>
  <c r="B56" i="13"/>
  <c r="D55" i="13"/>
  <c r="B55" i="13"/>
  <c r="B2" i="4"/>
  <c r="B3" i="4"/>
  <c r="B2" i="3"/>
  <c r="B3" i="3"/>
  <c r="B2" i="2"/>
  <c r="B3" i="2"/>
  <c r="B2" i="1"/>
  <c r="B3" i="1"/>
  <c r="F58" i="13" l="1"/>
  <c r="D24" i="2" s="1"/>
  <c r="F60" i="13"/>
  <c r="F59" i="13"/>
  <c r="F57" i="13"/>
  <c r="F56" i="13"/>
  <c r="D35" i="1" s="1"/>
  <c r="F55" i="13"/>
  <c r="C13" i="13"/>
  <c r="C12" i="13"/>
  <c r="C11" i="13"/>
  <c r="C16" i="13" l="1"/>
  <c r="C17" i="13"/>
  <c r="B5" i="4" l="1"/>
  <c r="B4" i="4"/>
  <c r="B5" i="3"/>
  <c r="B4" i="3"/>
  <c r="B5" i="2"/>
  <c r="B4" i="2"/>
  <c r="B5" i="1"/>
  <c r="B4" i="1"/>
  <c r="C15" i="13" l="1"/>
  <c r="F12" i="13" l="1"/>
  <c r="C29" i="4"/>
  <c r="F11" i="13" s="1"/>
  <c r="F13" i="13" l="1"/>
  <c r="B49" i="1"/>
  <c r="B17" i="13" s="1"/>
  <c r="B35" i="1"/>
  <c r="B16" i="13" s="1"/>
  <c r="B22" i="1"/>
  <c r="B15" i="13" s="1"/>
  <c r="B23" i="3" l="1"/>
  <c r="B13" i="13" s="1"/>
  <c r="B24" i="2"/>
  <c r="B12" i="13" s="1"/>
  <c r="B11" i="13" l="1"/>
  <c r="B51" i="1"/>
</calcChain>
</file>

<file path=xl/sharedStrings.xml><?xml version="1.0" encoding="utf-8"?>
<sst xmlns="http://schemas.openxmlformats.org/spreadsheetml/2006/main" count="264" uniqueCount="176">
  <si>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</si>
  <si>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</si>
  <si>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</si>
  <si>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</si>
  <si>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</si>
  <si>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</si>
  <si>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</si>
  <si>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</si>
  <si>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</si>
  <si>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</si>
  <si>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</si>
  <si>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</si>
  <si>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</si>
  <si>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</si>
  <si>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</si>
  <si>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</si>
  <si>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</si>
  <si>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</si>
  <si>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</si>
  <si>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</si>
  <si>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</si>
  <si>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</si>
  <si>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</si>
  <si>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</si>
  <si>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</si>
  <si>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</si>
  <si>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</si>
  <si>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</si>
  <si>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</si>
  <si>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</si>
  <si>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</si>
  <si>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</si>
  <si>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</si>
  <si>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</si>
  <si>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</si>
  <si>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</si>
  <si>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</si>
  <si>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</si>
  <si>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</si>
  <si>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</si>
  <si>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</si>
  <si>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</si>
  <si>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</si>
  <si>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</si>
  <si>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</si>
  <si>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</si>
  <si>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</si>
  <si>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</si>
  <si>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</si>
  <si>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</si>
  <si>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</si>
  <si>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</si>
  <si>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</si>
  <si>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</si>
  <si>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</si>
  <si>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</si>
  <si>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</si>
  <si>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</si>
  <si>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</si>
  <si>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</si>
  <si>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</si>
  <si>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</si>
  <si>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</si>
  <si>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</si>
  <si>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</si>
  <si>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</si>
  <si>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</si>
  <si>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</si>
  <si>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</si>
  <si>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</si>
  <si>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</si>
  <si>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</si>
  <si>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</si>
  <si>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</si>
  <si>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</si>
  <si>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</si>
  <si>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</si>
  <si>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</si>
  <si>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</si>
  <si>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</si>
  <si>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</si>
  <si>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</si>
  <si>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</si>
  <si>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</si>
  <si>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</si>
  <si>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</si>
  <si>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</si>
  <si>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</si>
  <si>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</si>
  <si>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</si>
  <si>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</si>
  <si>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</si>
  <si>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</si>
  <si>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</si>
  <si>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</si>
  <si>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</si>
  <si>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</si>
  <si>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</si>
  <si>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</si>
  <si>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</si>
  <si>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</si>
  <si>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</si>
  <si>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</si>
  <si>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</si>
  <si>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</si>
  <si>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</si>
  <si>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</si>
  <si>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</si>
  <si>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</si>
  <si>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</si>
  <si>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</si>
  <si>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</si>
  <si>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</si>
  <si>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</si>
  <si>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</si>
  <si>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</si>
  <si>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</si>
  <si>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</si>
  <si>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</si>
  <si>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</si>
  <si>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29/07/2021 - 30/07/2021</t>
  </si>
  <si>
    <t>Flight</t>
  </si>
  <si>
    <t>Auckland</t>
  </si>
  <si>
    <t>Attendance at Pharmac offsite Board meeting and engagement with Pacific Fono</t>
  </si>
  <si>
    <t>Accommodation</t>
  </si>
  <si>
    <t>Accommodation for Pharmac offsite Board meeting and engagement with Pacific Fono</t>
  </si>
  <si>
    <t>Meeting with Ministry of Health</t>
  </si>
  <si>
    <t>Uber</t>
  </si>
  <si>
    <t>Wellington</t>
  </si>
  <si>
    <t>Meeting with Medsafe</t>
  </si>
  <si>
    <t>Taxi</t>
  </si>
  <si>
    <t>Pharmac</t>
  </si>
  <si>
    <t>Sarah Fitt</t>
  </si>
  <si>
    <t>No hospitality to disclose this period.</t>
  </si>
  <si>
    <t>No international travel expenses to disclose for this period</t>
  </si>
  <si>
    <t>Leadership Evening</t>
  </si>
  <si>
    <t>Inside Recruitment</t>
  </si>
  <si>
    <t>Celebration to Call to the Inner Bar</t>
  </si>
  <si>
    <t>Greg Arthur, Mike Colson, Victoria Heine</t>
  </si>
  <si>
    <t>Te Amokura Christmas Function</t>
  </si>
  <si>
    <t>Te Rauk Kupenga, Te Amokura</t>
  </si>
  <si>
    <t>GS1 New Zealand Board dinner</t>
  </si>
  <si>
    <t>GS1 New Zealand</t>
  </si>
  <si>
    <t>Ken Romeril, Myeloma New Zealand</t>
  </si>
  <si>
    <t>Breast Cancer Foundation NZ's Pink Ribbon Breakfast</t>
  </si>
  <si>
    <t>Brooke van Velden,  MP</t>
  </si>
  <si>
    <t>Crohn's &amp; Colitis New Zealand</t>
  </si>
  <si>
    <t>Chair, Crohn's and Colitis NZ</t>
  </si>
  <si>
    <t>Matariki celebration</t>
  </si>
  <si>
    <t>New Zealand Nurses Organisation</t>
  </si>
  <si>
    <t>Cultural Evening &amp; Reception to celebrate the operational launch of the High Commission of India's new premises</t>
  </si>
  <si>
    <t>High Commissioner of India</t>
  </si>
  <si>
    <t>NZMA Cocktail Function</t>
  </si>
  <si>
    <t>New Zealand Medical Association</t>
  </si>
  <si>
    <t>Event cancelled due to COVID-19.</t>
  </si>
  <si>
    <t>NZSA Cocktail function</t>
  </si>
  <si>
    <t>Dr Sheila Hart, NZSA</t>
  </si>
  <si>
    <t>HiNZ networking function</t>
  </si>
  <si>
    <t>Myeloma NZ  End of Year Function</t>
  </si>
  <si>
    <t>Employee benefit</t>
  </si>
  <si>
    <t>Membership fee</t>
  </si>
  <si>
    <t xml:space="preserve">Institute of Directors yearly membership </t>
  </si>
  <si>
    <t>28/07/2021-28/07/2021</t>
  </si>
  <si>
    <t>Institute of Directors - Director Essentials online learning bundle</t>
  </si>
  <si>
    <t xml:space="preserve">Professional Development </t>
  </si>
  <si>
    <t>Hamilton</t>
  </si>
  <si>
    <t>21/10/2021 - 25/10/2021</t>
  </si>
  <si>
    <t>Flights</t>
  </si>
  <si>
    <t>Tauranga</t>
  </si>
  <si>
    <t>21/10/2021 - 25/10 2021</t>
  </si>
  <si>
    <t>Rental Car</t>
  </si>
  <si>
    <r>
      <t xml:space="preserve">Launch of the Hepatitis C Action Plan for Aotearoa NZ - </t>
    </r>
    <r>
      <rPr>
        <sz val="10"/>
        <color rgb="FFFF0000"/>
        <rFont val="Arial"/>
        <family val="2"/>
      </rPr>
      <t>note this flight was cancelled and refund provided to Pharmac as CE was no longer able to attend as the timing of the event changed</t>
    </r>
  </si>
  <si>
    <r>
      <t xml:space="preserve">Guest speaker at Whangamata GreyPower  event - </t>
    </r>
    <r>
      <rPr>
        <sz val="10"/>
        <color rgb="FFFF0000"/>
        <rFont val="Arial"/>
        <family val="2"/>
      </rPr>
      <t>event cancelled. Flight costs  reimbursed by Chief Executive back to Pharmac</t>
    </r>
  </si>
  <si>
    <r>
      <t xml:space="preserve">Rental car for Whangamata GreyPower event - </t>
    </r>
    <r>
      <rPr>
        <sz val="10"/>
        <color rgb="FFFF0000"/>
        <rFont val="Arial"/>
        <family val="2"/>
      </rPr>
      <t>event cancelled.  Rental car costs reimbursed by Chief Executive back to Pharmac</t>
    </r>
  </si>
  <si>
    <t>Haora Wellness benefit - reimbursement of contact lenses</t>
  </si>
  <si>
    <t>This disclosure has been approved by the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</si>
</sst>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0"/>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3"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5"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3"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4" fillId="0" borderId="5" xfId="1" applyNumberFormat="1" applyFont="1" applyFill="1" applyBorder="1" applyAlignment="1" applyProtection="1">
      <alignment horizontal="center" vertical="center" wrapText="1" readingOrder="1"/>
    </xf>
    <xf numFmtId="0" fontId="26"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6"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vertical="top" wrapText="1"/>
      <protection locked="0"/>
    </xf>
    <xf numFmtId="167" fontId="11" fillId="10" borderId="2" xfId="0" applyNumberFormat="1" applyFont="1" applyFill="1" applyBorder="1" applyAlignment="1" applyProtection="1">
      <alignment vertical="top"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7" fillId="10" borderId="2" xfId="0" applyFont="1" applyFill="1" applyBorder="1" applyAlignment="1" applyProtection="1">
      <alignment horizontal="left" vertical="center" wrapText="1" readingOrder="1"/>
      <protection locked="0"/>
    </xf>
    <xf numFmtId="167" fontId="27"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6"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131</v>
      </c>
      <c r="C2" s="151"/>
      <c r="D2" s="151"/>
      <c r="E2" s="151"/>
      <c r="F2" s="151"/>
      <c r="G2" s="46"/>
      <c r="H2" s="46"/>
      <c r="I2" s="46"/>
      <c r="J2" s="46"/>
      <c r="K2" s="46"/>
    </row>
    <row r="3" spans="1:11" ht="21" customHeight="1" x14ac:dyDescent="0.2">
      <c r="A3" s="4" t="s">
        <v>4</v>
      </c>
      <c r="B3" s="151" t="s">
        <v>132</v>
      </c>
      <c r="C3" s="151"/>
      <c r="D3" s="151"/>
      <c r="E3" s="151"/>
      <c r="F3" s="151"/>
      <c r="G3" s="46"/>
      <c r="H3" s="46"/>
      <c r="I3" s="46"/>
      <c r="J3" s="46"/>
      <c r="K3" s="46"/>
    </row>
    <row r="4" spans="1:11" ht="21" customHeight="1" x14ac:dyDescent="0.2">
      <c r="A4" s="4" t="s">
        <v>5</v>
      </c>
      <c r="B4" s="152">
        <v>44378</v>
      </c>
      <c r="C4" s="152"/>
      <c r="D4" s="152"/>
      <c r="E4" s="152"/>
      <c r="F4" s="152"/>
      <c r="G4" s="46"/>
      <c r="H4" s="46"/>
      <c r="I4" s="46"/>
      <c r="J4" s="46"/>
      <c r="K4" s="46"/>
    </row>
    <row r="5" spans="1:11" ht="21" customHeight="1" x14ac:dyDescent="0.2">
      <c r="A5" s="4" t="s">
        <v>6</v>
      </c>
      <c r="B5" s="152">
        <v>44742</v>
      </c>
      <c r="C5" s="152"/>
      <c r="D5" s="152"/>
      <c r="E5" s="152"/>
      <c r="F5" s="152"/>
      <c r="G5" s="46"/>
      <c r="H5" s="46"/>
      <c r="I5" s="46"/>
      <c r="J5" s="46"/>
      <c r="K5" s="46"/>
    </row>
    <row r="6" spans="1:11" ht="21" customHeight="1" x14ac:dyDescent="0.2">
      <c r="A6" s="4" t="s">
        <v>7</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8</v>
      </c>
      <c r="B7" s="148" t="s">
        <v>40</v>
      </c>
      <c r="C7" s="148"/>
      <c r="D7" s="148"/>
      <c r="E7" s="148"/>
      <c r="F7" s="148"/>
      <c r="G7" s="34"/>
      <c r="H7" s="46"/>
      <c r="I7" s="46"/>
      <c r="J7" s="46"/>
      <c r="K7" s="46"/>
    </row>
    <row r="8" spans="1:11" ht="21" customHeight="1" x14ac:dyDescent="0.2">
      <c r="A8" s="4" t="s">
        <v>10</v>
      </c>
      <c r="B8" s="148" t="s">
        <v>175</v>
      </c>
      <c r="C8" s="148"/>
      <c r="D8" s="148"/>
      <c r="E8" s="148"/>
      <c r="F8" s="148"/>
      <c r="G8" s="34"/>
      <c r="H8" s="46"/>
      <c r="I8" s="46"/>
      <c r="J8" s="46"/>
      <c r="K8" s="46"/>
    </row>
    <row r="9" spans="1:11" ht="66.75" customHeight="1" x14ac:dyDescent="0.2">
      <c r="A9" s="147" t="s">
        <v>11</v>
      </c>
      <c r="B9" s="147"/>
      <c r="C9" s="147"/>
      <c r="D9" s="147"/>
      <c r="E9" s="147"/>
      <c r="F9" s="147"/>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1635.9699999999998</v>
      </c>
      <c r="C11" s="82" t="str">
        <f>IF(Travel!B6="",A34,Travel!B6)</f>
        <v>Figures include GST (where applicable)</v>
      </c>
      <c r="D11" s="8"/>
      <c r="E11" s="10" t="s">
        <v>17</v>
      </c>
      <c r="F11" s="56">
        <f>'Gifts and benefits'!C29</f>
        <v>12</v>
      </c>
      <c r="G11" s="47"/>
      <c r="H11" s="47"/>
      <c r="I11" s="47"/>
      <c r="J11" s="47"/>
      <c r="K11" s="47"/>
    </row>
    <row r="12" spans="1:11" ht="27.75" customHeight="1" x14ac:dyDescent="0.2">
      <c r="A12" s="10" t="s">
        <v>0</v>
      </c>
      <c r="B12" s="75">
        <f>Hospitality!B24</f>
        <v>0</v>
      </c>
      <c r="C12" s="82" t="str">
        <f>IF(Hospitality!B6="",A34,Hospitality!B6)</f>
        <v>Figures include GST (where applicable)</v>
      </c>
      <c r="D12" s="8"/>
      <c r="E12" s="10" t="s">
        <v>18</v>
      </c>
      <c r="F12" s="56">
        <f>'Gifts and benefits'!C30</f>
        <v>2</v>
      </c>
      <c r="G12" s="47"/>
      <c r="H12" s="47"/>
      <c r="I12" s="47"/>
      <c r="J12" s="47"/>
      <c r="K12" s="47"/>
    </row>
    <row r="13" spans="1:11" ht="27.75" customHeight="1" x14ac:dyDescent="0.2">
      <c r="A13" s="10" t="s">
        <v>19</v>
      </c>
      <c r="B13" s="75">
        <f>'All other expenses'!B23</f>
        <v>2095</v>
      </c>
      <c r="C13" s="82" t="str">
        <f>IF('All other expenses'!B6="",A34,'All other expenses'!B6)</f>
        <v>Figures include GST (where applicable)</v>
      </c>
      <c r="D13" s="8"/>
      <c r="E13" s="10" t="s">
        <v>20</v>
      </c>
      <c r="F13" s="56">
        <f>'Gifts and benefits'!C31</f>
        <v>10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include GST (where applicable)</v>
      </c>
      <c r="D15" s="8"/>
      <c r="E15" s="8"/>
      <c r="F15" s="58"/>
      <c r="G15" s="46"/>
      <c r="H15" s="46"/>
      <c r="I15" s="46"/>
      <c r="J15" s="46"/>
      <c r="K15" s="46"/>
    </row>
    <row r="16" spans="1:11" ht="27.75" customHeight="1" x14ac:dyDescent="0.2">
      <c r="A16" s="11" t="s">
        <v>22</v>
      </c>
      <c r="B16" s="77">
        <f>Travel!B35</f>
        <v>1609.1499999999999</v>
      </c>
      <c r="C16" s="84" t="str">
        <f>C11</f>
        <v>Figures include GST (where applicable)</v>
      </c>
      <c r="D16" s="59"/>
      <c r="E16" s="8"/>
      <c r="F16" s="60"/>
      <c r="G16" s="46"/>
      <c r="H16" s="46"/>
      <c r="I16" s="46"/>
      <c r="J16" s="46"/>
      <c r="K16" s="46"/>
    </row>
    <row r="17" spans="1:11" ht="27.75" customHeight="1" x14ac:dyDescent="0.2">
      <c r="A17" s="11" t="s">
        <v>23</v>
      </c>
      <c r="B17" s="77">
        <f>Travel!B49</f>
        <v>26.82</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COUNT(Travel!B26:B34)</f>
        <v>5</v>
      </c>
      <c r="C56" s="90"/>
      <c r="D56" s="90">
        <f>COUNTIF(Travel!D26:D34,"*")</f>
        <v>5</v>
      </c>
      <c r="E56" s="91"/>
      <c r="F56" s="91" t="b">
        <f>MIN(B56,D56)=MAX(B56,D56)</f>
        <v>1</v>
      </c>
    </row>
    <row r="57" spans="1:11" hidden="1" x14ac:dyDescent="0.2">
      <c r="A57" s="101"/>
      <c r="B57" s="90">
        <f>COUNT(Travel!B39:B48)</f>
        <v>2</v>
      </c>
      <c r="C57" s="90"/>
      <c r="D57" s="90">
        <f>COUNTIF(Travel!D39:D48,"*")</f>
        <v>2</v>
      </c>
      <c r="E57" s="91"/>
      <c r="F57" s="91" t="b">
        <f>MIN(B57,D57)=MAX(B57,D57)</f>
        <v>1</v>
      </c>
    </row>
    <row r="58" spans="1:11" hidden="1" x14ac:dyDescent="0.2">
      <c r="A58" s="102" t="s">
        <v>57</v>
      </c>
      <c r="B58" s="92">
        <f>COUNT(Hospitality!B11:B23)</f>
        <v>0</v>
      </c>
      <c r="C58" s="92"/>
      <c r="D58" s="92">
        <f>COUNTIF(Hospitality!D11:D23,"*")</f>
        <v>0</v>
      </c>
      <c r="E58" s="93"/>
      <c r="F58" s="93" t="b">
        <f>MIN(B58,D58)=MAX(B58,D58)</f>
        <v>1</v>
      </c>
    </row>
    <row r="59" spans="1:11" hidden="1" x14ac:dyDescent="0.2">
      <c r="A59" s="103" t="s">
        <v>58</v>
      </c>
      <c r="B59" s="91">
        <f>COUNT('All other expenses'!B11:B22)</f>
        <v>3</v>
      </c>
      <c r="C59" s="91"/>
      <c r="D59" s="91">
        <f>COUNTIF('All other expenses'!D11:D22,"*")</f>
        <v>3</v>
      </c>
      <c r="E59" s="91"/>
      <c r="F59" s="91" t="b">
        <f>MIN(B59,D59)=MAX(B59,D59)</f>
        <v>1</v>
      </c>
    </row>
    <row r="60" spans="1:11" hidden="1" x14ac:dyDescent="0.2">
      <c r="A60" s="102" t="s">
        <v>59</v>
      </c>
      <c r="B60" s="92">
        <f>COUNTIF('Gifts and benefits'!B11:B28,"*")</f>
        <v>12</v>
      </c>
      <c r="C60" s="92">
        <f>COUNTIF('Gifts and benefits'!C11:C28,"*")</f>
        <v>12</v>
      </c>
      <c r="D60" s="92"/>
      <c r="E60" s="92">
        <f>COUNTA('Gifts and benefits'!E11:E28)</f>
        <v>11</v>
      </c>
      <c r="F60" s="93"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4"/>
  <sheetViews>
    <sheetView zoomScaleNormal="100" workbookViewId="0">
      <selection activeCell="C22" sqref="C2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60</v>
      </c>
      <c r="B1" s="150"/>
      <c r="C1" s="150"/>
      <c r="D1" s="150"/>
      <c r="E1" s="150"/>
      <c r="F1" s="46"/>
    </row>
    <row r="2" spans="1:6" ht="21" customHeight="1" x14ac:dyDescent="0.2">
      <c r="A2" s="4" t="s">
        <v>3</v>
      </c>
      <c r="B2" s="153" t="str">
        <f>'Summary and sign-off'!B2:F2</f>
        <v>Pharmac</v>
      </c>
      <c r="C2" s="153"/>
      <c r="D2" s="153"/>
      <c r="E2" s="153"/>
      <c r="F2" s="46"/>
    </row>
    <row r="3" spans="1:6" ht="21" customHeight="1" x14ac:dyDescent="0.2">
      <c r="A3" s="4" t="s">
        <v>61</v>
      </c>
      <c r="B3" s="153" t="str">
        <f>'Summary and sign-off'!B3:F3</f>
        <v>Sarah Fitt</v>
      </c>
      <c r="C3" s="153"/>
      <c r="D3" s="153"/>
      <c r="E3" s="153"/>
      <c r="F3" s="46"/>
    </row>
    <row r="4" spans="1:6" ht="21" customHeight="1" x14ac:dyDescent="0.2">
      <c r="A4" s="4" t="s">
        <v>62</v>
      </c>
      <c r="B4" s="153">
        <f>'Summary and sign-off'!B4:F4</f>
        <v>44378</v>
      </c>
      <c r="C4" s="153"/>
      <c r="D4" s="153"/>
      <c r="E4" s="153"/>
      <c r="F4" s="46"/>
    </row>
    <row r="5" spans="1:6" ht="21" customHeight="1" x14ac:dyDescent="0.2">
      <c r="A5" s="4" t="s">
        <v>63</v>
      </c>
      <c r="B5" s="153">
        <f>'Summary and sign-off'!B5:F5</f>
        <v>44742</v>
      </c>
      <c r="C5" s="153"/>
      <c r="D5" s="153"/>
      <c r="E5" s="153"/>
      <c r="F5" s="46"/>
    </row>
    <row r="6" spans="1:6" ht="21" customHeight="1" x14ac:dyDescent="0.2">
      <c r="A6" s="4" t="s">
        <v>64</v>
      </c>
      <c r="B6" s="148" t="s">
        <v>31</v>
      </c>
      <c r="C6" s="148"/>
      <c r="D6" s="148"/>
      <c r="E6" s="148"/>
      <c r="F6" s="46"/>
    </row>
    <row r="7" spans="1:6" ht="21" customHeight="1" x14ac:dyDescent="0.2">
      <c r="A7" s="4" t="s">
        <v>7</v>
      </c>
      <c r="B7" s="148" t="s">
        <v>34</v>
      </c>
      <c r="C7" s="148"/>
      <c r="D7" s="148"/>
      <c r="E7" s="148"/>
      <c r="F7" s="46"/>
    </row>
    <row r="8" spans="1:6" ht="36" customHeight="1" x14ac:dyDescent="0.2">
      <c r="A8" s="156" t="s">
        <v>65</v>
      </c>
      <c r="B8" s="157"/>
      <c r="C8" s="157"/>
      <c r="D8" s="157"/>
      <c r="E8" s="157"/>
      <c r="F8" s="22"/>
    </row>
    <row r="9" spans="1:6" ht="36" customHeight="1" x14ac:dyDescent="0.2">
      <c r="A9" s="158" t="s">
        <v>66</v>
      </c>
      <c r="B9" s="159"/>
      <c r="C9" s="159"/>
      <c r="D9" s="159"/>
      <c r="E9" s="159"/>
      <c r="F9" s="22"/>
    </row>
    <row r="10" spans="1:6" ht="24.75" customHeight="1" x14ac:dyDescent="0.2">
      <c r="A10" s="155" t="s">
        <v>67</v>
      </c>
      <c r="B10" s="160"/>
      <c r="C10" s="155"/>
      <c r="D10" s="155"/>
      <c r="E10" s="155"/>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t="s">
        <v>134</v>
      </c>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c r="D22" s="154"/>
      <c r="E22" s="154"/>
      <c r="F22" s="46"/>
    </row>
    <row r="23" spans="1:6" ht="10.5" customHeight="1" x14ac:dyDescent="0.2">
      <c r="A23" s="27"/>
      <c r="B23" s="22"/>
      <c r="C23" s="27"/>
      <c r="D23" s="27"/>
      <c r="E23" s="27"/>
      <c r="F23" s="27"/>
    </row>
    <row r="24" spans="1:6" ht="24.75" customHeight="1" x14ac:dyDescent="0.2">
      <c r="A24" s="155" t="s">
        <v>74</v>
      </c>
      <c r="B24" s="155"/>
      <c r="C24" s="155"/>
      <c r="D24" s="155"/>
      <c r="E24" s="155"/>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ht="38.25" x14ac:dyDescent="0.2">
      <c r="A27" s="133" t="s">
        <v>162</v>
      </c>
      <c r="B27" s="134">
        <v>350.82</v>
      </c>
      <c r="C27" s="137" t="s">
        <v>171</v>
      </c>
      <c r="D27" s="133" t="s">
        <v>121</v>
      </c>
      <c r="E27" s="133" t="s">
        <v>165</v>
      </c>
      <c r="F27" s="1"/>
    </row>
    <row r="28" spans="1:6" s="68" customFormat="1" x14ac:dyDescent="0.2">
      <c r="A28" s="133" t="s">
        <v>120</v>
      </c>
      <c r="B28" s="134">
        <v>353.06</v>
      </c>
      <c r="C28" s="135" t="s">
        <v>123</v>
      </c>
      <c r="D28" s="135" t="s">
        <v>121</v>
      </c>
      <c r="E28" s="136" t="s">
        <v>122</v>
      </c>
      <c r="F28" s="1"/>
    </row>
    <row r="29" spans="1:6" s="68" customFormat="1" ht="25.5" x14ac:dyDescent="0.2">
      <c r="A29" s="133" t="s">
        <v>120</v>
      </c>
      <c r="B29" s="134">
        <v>180</v>
      </c>
      <c r="C29" s="135" t="s">
        <v>125</v>
      </c>
      <c r="D29" s="135" t="s">
        <v>124</v>
      </c>
      <c r="E29" s="136" t="s">
        <v>122</v>
      </c>
      <c r="F29" s="1"/>
    </row>
    <row r="30" spans="1:6" s="68" customFormat="1" ht="25.5" x14ac:dyDescent="0.2">
      <c r="A30" s="133" t="s">
        <v>166</v>
      </c>
      <c r="B30" s="134">
        <v>490.95</v>
      </c>
      <c r="C30" s="135" t="s">
        <v>172</v>
      </c>
      <c r="D30" s="135" t="s">
        <v>167</v>
      </c>
      <c r="E30" s="136" t="s">
        <v>168</v>
      </c>
      <c r="F30" s="1"/>
    </row>
    <row r="31" spans="1:6" s="68" customFormat="1" ht="25.5" x14ac:dyDescent="0.2">
      <c r="A31" s="133" t="s">
        <v>169</v>
      </c>
      <c r="B31" s="134">
        <v>234.32</v>
      </c>
      <c r="C31" s="135" t="s">
        <v>173</v>
      </c>
      <c r="D31" s="135" t="s">
        <v>170</v>
      </c>
      <c r="E31" s="136" t="s">
        <v>168</v>
      </c>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hidden="1" x14ac:dyDescent="0.2">
      <c r="A34" s="124"/>
      <c r="B34" s="125"/>
      <c r="C34" s="126"/>
      <c r="D34" s="126"/>
      <c r="E34" s="127"/>
      <c r="F34" s="1"/>
    </row>
    <row r="35" spans="1:6" ht="19.5" customHeight="1" x14ac:dyDescent="0.2">
      <c r="A35" s="86" t="s">
        <v>76</v>
      </c>
      <c r="B35" s="87">
        <f>SUM(B26:B34)</f>
        <v>1609.1499999999999</v>
      </c>
      <c r="C35" s="144" t="str">
        <f>IF(SUBTOTAL(3,B26:B34)=SUBTOTAL(103,B26:B34),'Summary and sign-off'!$A$48,'Summary and sign-off'!$A$49)</f>
        <v>Check - there are no hidden rows with data</v>
      </c>
      <c r="D35" s="154" t="str">
        <f>IF('Summary and sign-off'!F56='Summary and sign-off'!F54,'Summary and sign-off'!A51,'Summary and sign-off'!A50)</f>
        <v>Check - each entry provides sufficient information</v>
      </c>
      <c r="E35" s="154"/>
      <c r="F35" s="46"/>
    </row>
    <row r="36" spans="1:6" ht="10.5" customHeight="1" x14ac:dyDescent="0.2">
      <c r="A36" s="27"/>
      <c r="B36" s="22"/>
      <c r="C36" s="27"/>
      <c r="D36" s="27"/>
      <c r="E36" s="27"/>
      <c r="F36" s="27"/>
    </row>
    <row r="37" spans="1:6" ht="24.75" customHeight="1" x14ac:dyDescent="0.2">
      <c r="A37" s="155" t="s">
        <v>77</v>
      </c>
      <c r="B37" s="155"/>
      <c r="C37" s="155"/>
      <c r="D37" s="155"/>
      <c r="E37" s="155"/>
      <c r="F37" s="46"/>
    </row>
    <row r="38" spans="1:6" ht="27" customHeight="1" x14ac:dyDescent="0.2">
      <c r="A38" s="35" t="s">
        <v>68</v>
      </c>
      <c r="B38" s="35" t="s">
        <v>13</v>
      </c>
      <c r="C38" s="35" t="s">
        <v>78</v>
      </c>
      <c r="D38" s="35" t="s">
        <v>79</v>
      </c>
      <c r="E38" s="35" t="s">
        <v>72</v>
      </c>
      <c r="F38" s="49"/>
    </row>
    <row r="39" spans="1:6" s="68" customFormat="1" hidden="1" x14ac:dyDescent="0.2">
      <c r="A39" s="111"/>
      <c r="B39" s="112"/>
      <c r="C39" s="113"/>
      <c r="D39" s="113"/>
      <c r="E39" s="114"/>
      <c r="F39" s="1"/>
    </row>
    <row r="40" spans="1:6" s="68" customFormat="1" x14ac:dyDescent="0.2">
      <c r="A40" s="133">
        <v>44385</v>
      </c>
      <c r="B40" s="134">
        <v>9.52</v>
      </c>
      <c r="C40" s="135" t="s">
        <v>126</v>
      </c>
      <c r="D40" s="135" t="s">
        <v>127</v>
      </c>
      <c r="E40" s="136" t="s">
        <v>128</v>
      </c>
      <c r="F40" s="1"/>
    </row>
    <row r="41" spans="1:6" s="68" customFormat="1" x14ac:dyDescent="0.2">
      <c r="A41" s="133">
        <v>44539</v>
      </c>
      <c r="B41" s="134">
        <v>17.3</v>
      </c>
      <c r="C41" s="135" t="s">
        <v>129</v>
      </c>
      <c r="D41" s="135" t="s">
        <v>130</v>
      </c>
      <c r="E41" s="136" t="s">
        <v>128</v>
      </c>
      <c r="F41" s="1"/>
    </row>
    <row r="42" spans="1:6" s="68" customFormat="1" x14ac:dyDescent="0.2">
      <c r="A42" s="133"/>
      <c r="B42" s="134"/>
      <c r="C42" s="135"/>
      <c r="D42" s="135"/>
      <c r="E42" s="136"/>
      <c r="F42" s="1"/>
    </row>
    <row r="43" spans="1:6" s="68" customFormat="1" x14ac:dyDescent="0.2">
      <c r="A43" s="133"/>
      <c r="B43" s="134"/>
      <c r="C43" s="135"/>
      <c r="D43" s="135"/>
      <c r="E43" s="136"/>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hidden="1" x14ac:dyDescent="0.2">
      <c r="A48" s="111"/>
      <c r="B48" s="112"/>
      <c r="C48" s="113"/>
      <c r="D48" s="113"/>
      <c r="E48" s="114"/>
      <c r="F48" s="1"/>
    </row>
    <row r="49" spans="1:6" ht="19.5" customHeight="1" x14ac:dyDescent="0.2">
      <c r="A49" s="86" t="s">
        <v>80</v>
      </c>
      <c r="B49" s="87">
        <f>SUM(B39:B48)</f>
        <v>26.82</v>
      </c>
      <c r="C49" s="144"/>
      <c r="D49" s="154"/>
      <c r="E49" s="154"/>
      <c r="F49" s="46"/>
    </row>
    <row r="50" spans="1:6" ht="10.5" customHeight="1" x14ac:dyDescent="0.2">
      <c r="A50" s="27"/>
      <c r="B50" s="73"/>
      <c r="C50" s="22"/>
      <c r="D50" s="27"/>
      <c r="E50" s="27"/>
      <c r="F50" s="27"/>
    </row>
    <row r="51" spans="1:6" ht="34.5" customHeight="1" x14ac:dyDescent="0.2">
      <c r="A51" s="50" t="s">
        <v>81</v>
      </c>
      <c r="B51" s="74">
        <f>B22+B35+B49</f>
        <v>1635.9699999999998</v>
      </c>
      <c r="C51" s="51"/>
      <c r="D51" s="51"/>
      <c r="E51" s="51"/>
      <c r="F51" s="26"/>
    </row>
    <row r="52" spans="1:6" x14ac:dyDescent="0.2">
      <c r="A52" s="27"/>
      <c r="B52" s="22"/>
      <c r="C52" s="27"/>
      <c r="D52" s="27"/>
      <c r="E52" s="27"/>
      <c r="F52" s="27"/>
    </row>
    <row r="53" spans="1:6" x14ac:dyDescent="0.2">
      <c r="A53" s="52" t="s">
        <v>24</v>
      </c>
      <c r="B53" s="25"/>
      <c r="C53" s="26"/>
      <c r="D53" s="26"/>
      <c r="E53" s="26"/>
      <c r="F53" s="27"/>
    </row>
    <row r="54" spans="1:6" ht="12.6" customHeight="1" x14ac:dyDescent="0.2">
      <c r="A54" s="23" t="s">
        <v>82</v>
      </c>
      <c r="B54" s="53"/>
      <c r="C54" s="53"/>
      <c r="D54" s="32"/>
      <c r="E54" s="32"/>
      <c r="F54" s="27"/>
    </row>
    <row r="55" spans="1:6" ht="12.95" customHeight="1" x14ac:dyDescent="0.2">
      <c r="A55" s="31" t="s">
        <v>83</v>
      </c>
      <c r="B55" s="27"/>
      <c r="C55" s="32"/>
      <c r="D55" s="27"/>
      <c r="E55" s="32"/>
      <c r="F55" s="27"/>
    </row>
    <row r="56" spans="1:6" x14ac:dyDescent="0.2">
      <c r="A56" s="31" t="s">
        <v>84</v>
      </c>
      <c r="B56" s="32"/>
      <c r="C56" s="32"/>
      <c r="D56" s="32"/>
      <c r="E56" s="54"/>
      <c r="F56" s="46"/>
    </row>
    <row r="57" spans="1:6" x14ac:dyDescent="0.2">
      <c r="A57" s="23" t="s">
        <v>30</v>
      </c>
      <c r="B57" s="25"/>
      <c r="C57" s="26"/>
      <c r="D57" s="26"/>
      <c r="E57" s="26"/>
      <c r="F57" s="27"/>
    </row>
    <row r="58" spans="1:6" ht="12.95" customHeight="1" x14ac:dyDescent="0.2">
      <c r="A58" s="31" t="s">
        <v>85</v>
      </c>
      <c r="B58" s="27"/>
      <c r="C58" s="32"/>
      <c r="D58" s="27"/>
      <c r="E58" s="32"/>
      <c r="F58" s="27"/>
    </row>
    <row r="59" spans="1:6" x14ac:dyDescent="0.2">
      <c r="A59" s="31" t="s">
        <v>86</v>
      </c>
      <c r="B59" s="32"/>
      <c r="C59" s="32"/>
      <c r="D59" s="32"/>
      <c r="E59" s="54"/>
      <c r="F59" s="46"/>
    </row>
    <row r="60" spans="1:6" x14ac:dyDescent="0.2">
      <c r="A60" s="36" t="s">
        <v>87</v>
      </c>
      <c r="B60" s="36"/>
      <c r="C60" s="36"/>
      <c r="D60" s="36"/>
      <c r="E60" s="54"/>
      <c r="F60" s="46"/>
    </row>
    <row r="61" spans="1:6" x14ac:dyDescent="0.2">
      <c r="A61" s="40"/>
      <c r="B61" s="27"/>
      <c r="C61" s="27"/>
      <c r="D61" s="27"/>
      <c r="E61" s="46"/>
      <c r="F61" s="46"/>
    </row>
    <row r="62" spans="1:6" hidden="1" x14ac:dyDescent="0.2">
      <c r="A62" s="40"/>
      <c r="B62" s="27"/>
      <c r="C62" s="27"/>
      <c r="D62" s="27"/>
      <c r="E62" s="46"/>
      <c r="F62" s="46"/>
    </row>
    <row r="64" spans="1:6" x14ac:dyDescent="0.2"/>
    <row r="65" spans="1:6" x14ac:dyDescent="0.2"/>
    <row r="67" spans="1:6" ht="12.75" hidden="1" customHeight="1" x14ac:dyDescent="0.2"/>
    <row r="70" spans="1:6" hidden="1" x14ac:dyDescent="0.2">
      <c r="A70" s="55"/>
      <c r="B70" s="46"/>
      <c r="C70" s="46"/>
      <c r="D70" s="46"/>
      <c r="E70" s="46"/>
      <c r="F70" s="46"/>
    </row>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sheetData>
  <sheetProtection formatCells="0" formatRows="0" insertColumns="0" insertRows="0" deleteRows="0"/>
  <mergeCells count="15">
    <mergeCell ref="B7:E7"/>
    <mergeCell ref="B5:E5"/>
    <mergeCell ref="D49:E49"/>
    <mergeCell ref="A1:E1"/>
    <mergeCell ref="A24:E24"/>
    <mergeCell ref="A37:E37"/>
    <mergeCell ref="B2:E2"/>
    <mergeCell ref="B3:E3"/>
    <mergeCell ref="B4:E4"/>
    <mergeCell ref="A8:E8"/>
    <mergeCell ref="A9:E9"/>
    <mergeCell ref="B6:E6"/>
    <mergeCell ref="D22:E22"/>
    <mergeCell ref="D35:E3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7 A33:A34 A12 A21 A39 A4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8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7 A18 A19 A20 A28 A29 A30 A31 A32 A40 A41 A42 A43 A44 A45 A46 A4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B39:B48 B12:B21 B26:B34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0" sqref="A1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60</v>
      </c>
      <c r="B1" s="150"/>
      <c r="C1" s="150"/>
      <c r="D1" s="150"/>
      <c r="E1" s="150"/>
      <c r="F1" s="38"/>
    </row>
    <row r="2" spans="1:6" ht="21" customHeight="1" x14ac:dyDescent="0.2">
      <c r="A2" s="4" t="s">
        <v>3</v>
      </c>
      <c r="B2" s="153" t="str">
        <f>'Summary and sign-off'!B2:F2</f>
        <v>Pharmac</v>
      </c>
      <c r="C2" s="153"/>
      <c r="D2" s="153"/>
      <c r="E2" s="153"/>
      <c r="F2" s="38"/>
    </row>
    <row r="3" spans="1:6" ht="21" customHeight="1" x14ac:dyDescent="0.2">
      <c r="A3" s="4" t="s">
        <v>61</v>
      </c>
      <c r="B3" s="153" t="str">
        <f>'Summary and sign-off'!B3:F3</f>
        <v>Sarah Fitt</v>
      </c>
      <c r="C3" s="153"/>
      <c r="D3" s="153"/>
      <c r="E3" s="153"/>
      <c r="F3" s="38"/>
    </row>
    <row r="4" spans="1:6" ht="21" customHeight="1" x14ac:dyDescent="0.2">
      <c r="A4" s="4" t="s">
        <v>62</v>
      </c>
      <c r="B4" s="153">
        <f>'Summary and sign-off'!B4:F4</f>
        <v>44378</v>
      </c>
      <c r="C4" s="153"/>
      <c r="D4" s="153"/>
      <c r="E4" s="153"/>
      <c r="F4" s="38"/>
    </row>
    <row r="5" spans="1:6" ht="21" customHeight="1" x14ac:dyDescent="0.2">
      <c r="A5" s="4" t="s">
        <v>63</v>
      </c>
      <c r="B5" s="153">
        <f>'Summary and sign-off'!B5:F5</f>
        <v>44742</v>
      </c>
      <c r="C5" s="153"/>
      <c r="D5" s="153"/>
      <c r="E5" s="153"/>
      <c r="F5" s="38"/>
    </row>
    <row r="6" spans="1:6" ht="21" customHeight="1" x14ac:dyDescent="0.2">
      <c r="A6" s="4" t="s">
        <v>64</v>
      </c>
      <c r="B6" s="148" t="s">
        <v>31</v>
      </c>
      <c r="C6" s="148"/>
      <c r="D6" s="148"/>
      <c r="E6" s="148"/>
      <c r="F6" s="38"/>
    </row>
    <row r="7" spans="1:6" ht="21" customHeight="1" x14ac:dyDescent="0.2">
      <c r="A7" s="4" t="s">
        <v>7</v>
      </c>
      <c r="B7" s="148" t="s">
        <v>34</v>
      </c>
      <c r="C7" s="148"/>
      <c r="D7" s="148"/>
      <c r="E7" s="148"/>
      <c r="F7" s="38"/>
    </row>
    <row r="8" spans="1:6" ht="35.25" customHeight="1" x14ac:dyDescent="0.25">
      <c r="A8" s="163" t="s">
        <v>88</v>
      </c>
      <c r="B8" s="163"/>
      <c r="C8" s="164"/>
      <c r="D8" s="164"/>
      <c r="E8" s="164"/>
      <c r="F8" s="42"/>
    </row>
    <row r="9" spans="1:6" ht="35.25" customHeight="1" x14ac:dyDescent="0.25">
      <c r="A9" s="161" t="s">
        <v>89</v>
      </c>
      <c r="B9" s="162"/>
      <c r="C9" s="162"/>
      <c r="D9" s="162"/>
      <c r="E9" s="162"/>
      <c r="F9" s="42"/>
    </row>
    <row r="10" spans="1:6" ht="27" customHeight="1" x14ac:dyDescent="0.2">
      <c r="A10" s="35" t="s">
        <v>90</v>
      </c>
      <c r="B10" s="35" t="s">
        <v>13</v>
      </c>
      <c r="C10" s="35" t="s">
        <v>91</v>
      </c>
      <c r="D10" s="35" t="s">
        <v>92</v>
      </c>
      <c r="E10" s="35" t="s">
        <v>72</v>
      </c>
      <c r="F10" s="23"/>
    </row>
    <row r="11" spans="1:6" s="68" customFormat="1" x14ac:dyDescent="0.2">
      <c r="A11" s="133"/>
      <c r="B11" s="134"/>
      <c r="C11" s="138" t="s">
        <v>133</v>
      </c>
      <c r="D11" s="138"/>
      <c r="E11" s="139"/>
      <c r="F11" s="2"/>
    </row>
    <row r="12" spans="1:6" s="68" customFormat="1" x14ac:dyDescent="0.2">
      <c r="A12" s="133"/>
      <c r="B12" s="134"/>
      <c r="C12" s="138"/>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7"/>
      <c r="B21" s="134"/>
      <c r="C21" s="138"/>
      <c r="D21" s="138"/>
      <c r="E21" s="139"/>
      <c r="F21" s="2"/>
    </row>
    <row r="22" spans="1:6" s="68" customFormat="1" x14ac:dyDescent="0.2">
      <c r="A22" s="137"/>
      <c r="B22" s="134"/>
      <c r="C22" s="138"/>
      <c r="D22" s="138"/>
      <c r="E22" s="139"/>
      <c r="F22" s="2"/>
    </row>
    <row r="23" spans="1:6" s="68" customFormat="1" ht="11.25" hidden="1" customHeight="1" x14ac:dyDescent="0.2">
      <c r="A23" s="115"/>
      <c r="B23" s="112"/>
      <c r="C23" s="116"/>
      <c r="D23" s="116"/>
      <c r="E23" s="117"/>
      <c r="F23" s="2"/>
    </row>
    <row r="24" spans="1:6" ht="34.5" customHeight="1" x14ac:dyDescent="0.2">
      <c r="A24" s="69" t="s">
        <v>93</v>
      </c>
      <c r="B24" s="78">
        <f>SUM(B11:B23)</f>
        <v>0</v>
      </c>
      <c r="C24" s="85" t="str">
        <f>IF(SUBTOTAL(3,B11:B23)=SUBTOTAL(103,B11:B23),'Summary and sign-off'!$A$48,'Summary and sign-off'!$A$49)</f>
        <v>Check - there are no hidden rows with data</v>
      </c>
      <c r="D24" s="154" t="str">
        <f>IF('Summary and sign-off'!F58='Summary and sign-off'!F54,'Summary and sign-off'!A51,'Summary and sign-off'!A50)</f>
        <v>Check - each entry provides sufficient information</v>
      </c>
      <c r="E24" s="154"/>
      <c r="F24" s="2"/>
    </row>
    <row r="25" spans="1:6" x14ac:dyDescent="0.2">
      <c r="A25" s="21"/>
      <c r="B25" s="20"/>
      <c r="C25" s="20"/>
      <c r="D25" s="20"/>
      <c r="E25" s="20"/>
      <c r="F25" s="38"/>
    </row>
    <row r="26" spans="1:6" x14ac:dyDescent="0.2">
      <c r="A26" s="21" t="s">
        <v>24</v>
      </c>
      <c r="B26" s="22"/>
      <c r="C26" s="27"/>
      <c r="D26" s="20"/>
      <c r="E26" s="20"/>
      <c r="F26" s="38"/>
    </row>
    <row r="27" spans="1:6" ht="12.75" customHeight="1" x14ac:dyDescent="0.2">
      <c r="A27" s="23" t="s">
        <v>94</v>
      </c>
      <c r="B27" s="23"/>
      <c r="C27" s="23"/>
      <c r="D27" s="23"/>
      <c r="E27" s="23"/>
      <c r="F27" s="38"/>
    </row>
    <row r="28" spans="1:6" x14ac:dyDescent="0.2">
      <c r="A28" s="23" t="s">
        <v>95</v>
      </c>
      <c r="B28" s="31"/>
      <c r="C28" s="43"/>
      <c r="D28" s="44"/>
      <c r="E28" s="44"/>
      <c r="F28" s="38"/>
    </row>
    <row r="29" spans="1:6" x14ac:dyDescent="0.2">
      <c r="A29" s="23" t="s">
        <v>30</v>
      </c>
      <c r="B29" s="25"/>
      <c r="C29" s="26"/>
      <c r="D29" s="26"/>
      <c r="E29" s="26"/>
      <c r="F29" s="27"/>
    </row>
    <row r="30" spans="1:6" x14ac:dyDescent="0.2">
      <c r="A30" s="31" t="s">
        <v>96</v>
      </c>
      <c r="B30" s="31"/>
      <c r="C30" s="43"/>
      <c r="D30" s="43"/>
      <c r="E30" s="43"/>
      <c r="F30" s="38"/>
    </row>
    <row r="31" spans="1:6" ht="12.75" customHeight="1" x14ac:dyDescent="0.2">
      <c r="A31" s="31" t="s">
        <v>97</v>
      </c>
      <c r="B31" s="31"/>
      <c r="C31" s="45"/>
      <c r="D31" s="45"/>
      <c r="E31" s="33"/>
      <c r="F31" s="38"/>
    </row>
    <row r="32" spans="1:6" x14ac:dyDescent="0.2">
      <c r="A32" s="20"/>
      <c r="B32" s="20"/>
      <c r="C32" s="20"/>
      <c r="D32" s="20"/>
      <c r="E32" s="20"/>
      <c r="F32" s="38"/>
    </row>
    <row r="33" x14ac:dyDescent="0.2"/>
  </sheetData>
  <sheetProtection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A20 A21 A2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zoomScaleNormal="100" workbookViewId="0">
      <selection activeCell="D23" sqref="D23:E2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60</v>
      </c>
      <c r="B1" s="150"/>
      <c r="C1" s="150"/>
      <c r="D1" s="150"/>
      <c r="E1" s="150"/>
      <c r="F1" s="24"/>
    </row>
    <row r="2" spans="1:6" ht="21" customHeight="1" x14ac:dyDescent="0.2">
      <c r="A2" s="4" t="s">
        <v>3</v>
      </c>
      <c r="B2" s="153" t="str">
        <f>'Summary and sign-off'!B2:F2</f>
        <v>Pharmac</v>
      </c>
      <c r="C2" s="153"/>
      <c r="D2" s="153"/>
      <c r="E2" s="153"/>
      <c r="F2" s="24"/>
    </row>
    <row r="3" spans="1:6" ht="21" customHeight="1" x14ac:dyDescent="0.2">
      <c r="A3" s="4" t="s">
        <v>61</v>
      </c>
      <c r="B3" s="153" t="str">
        <f>'Summary and sign-off'!B3:F3</f>
        <v>Sarah Fitt</v>
      </c>
      <c r="C3" s="153"/>
      <c r="D3" s="153"/>
      <c r="E3" s="153"/>
      <c r="F3" s="24"/>
    </row>
    <row r="4" spans="1:6" ht="21" customHeight="1" x14ac:dyDescent="0.2">
      <c r="A4" s="4" t="s">
        <v>62</v>
      </c>
      <c r="B4" s="153">
        <f>'Summary and sign-off'!B4:F4</f>
        <v>44378</v>
      </c>
      <c r="C4" s="153"/>
      <c r="D4" s="153"/>
      <c r="E4" s="153"/>
      <c r="F4" s="24"/>
    </row>
    <row r="5" spans="1:6" ht="21" customHeight="1" x14ac:dyDescent="0.2">
      <c r="A5" s="4" t="s">
        <v>63</v>
      </c>
      <c r="B5" s="153">
        <f>'Summary and sign-off'!B5:F5</f>
        <v>44742</v>
      </c>
      <c r="C5" s="153"/>
      <c r="D5" s="153"/>
      <c r="E5" s="153"/>
      <c r="F5" s="24"/>
    </row>
    <row r="6" spans="1:6" ht="21" customHeight="1" x14ac:dyDescent="0.2">
      <c r="A6" s="4" t="s">
        <v>64</v>
      </c>
      <c r="B6" s="148" t="s">
        <v>31</v>
      </c>
      <c r="C6" s="148"/>
      <c r="D6" s="148"/>
      <c r="E6" s="148"/>
      <c r="F6" s="34"/>
    </row>
    <row r="7" spans="1:6" ht="21" customHeight="1" x14ac:dyDescent="0.2">
      <c r="A7" s="4" t="s">
        <v>7</v>
      </c>
      <c r="B7" s="148" t="s">
        <v>34</v>
      </c>
      <c r="C7" s="148"/>
      <c r="D7" s="148"/>
      <c r="E7" s="148"/>
      <c r="F7" s="34"/>
    </row>
    <row r="8" spans="1:6" ht="35.25" customHeight="1" x14ac:dyDescent="0.2">
      <c r="A8" s="157" t="s">
        <v>98</v>
      </c>
      <c r="B8" s="157"/>
      <c r="C8" s="164"/>
      <c r="D8" s="164"/>
      <c r="E8" s="164"/>
      <c r="F8" s="24"/>
    </row>
    <row r="9" spans="1:6" ht="35.25" customHeight="1" x14ac:dyDescent="0.2">
      <c r="A9" s="165" t="s">
        <v>99</v>
      </c>
      <c r="B9" s="166"/>
      <c r="C9" s="166"/>
      <c r="D9" s="166"/>
      <c r="E9" s="166"/>
      <c r="F9" s="24"/>
    </row>
    <row r="10" spans="1:6" ht="27" customHeight="1" x14ac:dyDescent="0.2">
      <c r="A10" s="35" t="s">
        <v>68</v>
      </c>
      <c r="B10" s="35" t="s">
        <v>13</v>
      </c>
      <c r="C10" s="35" t="s">
        <v>100</v>
      </c>
      <c r="D10" s="35" t="s">
        <v>101</v>
      </c>
      <c r="E10" s="35" t="s">
        <v>72</v>
      </c>
      <c r="F10" s="36"/>
    </row>
    <row r="11" spans="1:6" s="68" customFormat="1" x14ac:dyDescent="0.2">
      <c r="A11" s="133">
        <v>44630</v>
      </c>
      <c r="B11" s="134">
        <v>705</v>
      </c>
      <c r="C11" s="138" t="s">
        <v>161</v>
      </c>
      <c r="D11" s="138" t="s">
        <v>160</v>
      </c>
      <c r="E11" s="139" t="s">
        <v>128</v>
      </c>
      <c r="F11" s="3"/>
    </row>
    <row r="12" spans="1:6" s="68" customFormat="1" x14ac:dyDescent="0.2">
      <c r="A12" s="133">
        <v>44742</v>
      </c>
      <c r="B12" s="134">
        <v>890</v>
      </c>
      <c r="C12" s="138" t="s">
        <v>163</v>
      </c>
      <c r="D12" s="138" t="s">
        <v>164</v>
      </c>
      <c r="E12" s="139" t="s">
        <v>128</v>
      </c>
      <c r="F12" s="3"/>
    </row>
    <row r="13" spans="1:6" s="68" customFormat="1" x14ac:dyDescent="0.2">
      <c r="A13" s="133">
        <v>44742</v>
      </c>
      <c r="B13" s="134">
        <v>500</v>
      </c>
      <c r="C13" s="138" t="s">
        <v>174</v>
      </c>
      <c r="D13" s="138" t="s">
        <v>159</v>
      </c>
      <c r="E13" s="139" t="s">
        <v>128</v>
      </c>
      <c r="F13" s="3"/>
    </row>
    <row r="14" spans="1:6" s="68" customFormat="1" x14ac:dyDescent="0.2">
      <c r="A14" s="133"/>
      <c r="B14" s="134"/>
      <c r="C14" s="138"/>
      <c r="D14" s="138"/>
      <c r="E14" s="139"/>
      <c r="F14" s="3"/>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7"/>
      <c r="B20" s="134"/>
      <c r="C20" s="138"/>
      <c r="D20" s="138"/>
      <c r="E20" s="139"/>
      <c r="F20" s="3"/>
    </row>
    <row r="21" spans="1:6" s="68" customFormat="1" x14ac:dyDescent="0.2">
      <c r="A21" s="137"/>
      <c r="B21" s="134"/>
      <c r="C21" s="138"/>
      <c r="D21" s="138"/>
      <c r="E21" s="139"/>
      <c r="F21" s="3"/>
    </row>
    <row r="22" spans="1:6" s="68" customFormat="1" hidden="1" x14ac:dyDescent="0.2">
      <c r="A22" s="115"/>
      <c r="B22" s="112"/>
      <c r="C22" s="116"/>
      <c r="D22" s="116"/>
      <c r="E22" s="117"/>
      <c r="F22" s="3"/>
    </row>
    <row r="23" spans="1:6" ht="34.5" customHeight="1" x14ac:dyDescent="0.2">
      <c r="A23" s="69" t="s">
        <v>102</v>
      </c>
      <c r="B23" s="78">
        <f>SUM(B11:B22)</f>
        <v>2095</v>
      </c>
      <c r="C23" s="85"/>
      <c r="D23" s="154"/>
      <c r="E23" s="154"/>
      <c r="F23" s="37"/>
    </row>
    <row r="24" spans="1:6" ht="14.1" customHeight="1" x14ac:dyDescent="0.2">
      <c r="A24" s="38"/>
      <c r="B24" s="27"/>
      <c r="C24" s="20"/>
      <c r="D24" s="20"/>
      <c r="E24" s="20"/>
      <c r="F24" s="24"/>
    </row>
    <row r="25" spans="1:6" x14ac:dyDescent="0.2">
      <c r="A25" s="21" t="s">
        <v>103</v>
      </c>
      <c r="B25" s="20"/>
      <c r="C25" s="20"/>
      <c r="D25" s="20"/>
      <c r="E25" s="20"/>
      <c r="F25" s="24"/>
    </row>
    <row r="26" spans="1:6" ht="12.6" customHeight="1" x14ac:dyDescent="0.2">
      <c r="A26" s="23" t="s">
        <v>82</v>
      </c>
      <c r="B26" s="20"/>
      <c r="C26" s="20"/>
      <c r="D26" s="20"/>
      <c r="E26" s="20"/>
      <c r="F26" s="24"/>
    </row>
    <row r="27" spans="1:6" x14ac:dyDescent="0.2">
      <c r="A27" s="23" t="s">
        <v>30</v>
      </c>
      <c r="B27" s="25"/>
      <c r="C27" s="26"/>
      <c r="D27" s="26"/>
      <c r="E27" s="26"/>
      <c r="F27" s="27"/>
    </row>
    <row r="28" spans="1:6" x14ac:dyDescent="0.2">
      <c r="A28" s="31" t="s">
        <v>96</v>
      </c>
      <c r="B28" s="32"/>
      <c r="C28" s="27"/>
      <c r="D28" s="27"/>
      <c r="E28" s="27"/>
      <c r="F28" s="27"/>
    </row>
    <row r="29" spans="1:6" ht="12.75" customHeight="1" x14ac:dyDescent="0.2">
      <c r="A29" s="31" t="s">
        <v>97</v>
      </c>
      <c r="B29" s="39"/>
      <c r="C29" s="33"/>
      <c r="D29" s="33"/>
      <c r="E29" s="33"/>
      <c r="F29" s="33"/>
    </row>
    <row r="30" spans="1:6" x14ac:dyDescent="0.2">
      <c r="A30" s="38"/>
      <c r="B30" s="40"/>
      <c r="C30" s="20"/>
      <c r="D30" s="20"/>
      <c r="E30" s="20"/>
      <c r="F30" s="38"/>
    </row>
    <row r="31" spans="1:6" hidden="1" x14ac:dyDescent="0.2">
      <c r="A31" s="20"/>
      <c r="B31" s="20"/>
      <c r="C31" s="20"/>
      <c r="D31" s="20"/>
      <c r="E31" s="38"/>
    </row>
    <row r="32" spans="1:6" ht="12.75" hidden="1" customHeight="1" x14ac:dyDescent="0.2"/>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44" spans="1:6" x14ac:dyDescent="0.2"/>
    <row r="45" spans="1:6" x14ac:dyDescent="0.2"/>
    <row r="46" spans="1:6" x14ac:dyDescent="0.2"/>
  </sheetData>
  <sheetProtection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1 A12 A14 A15 A16 A17 A18 A19 A20 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6"/>
  <sheetViews>
    <sheetView topLeftCell="A4" zoomScaleNormal="100" workbookViewId="0">
      <selection activeCell="A10" sqref="A1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104</v>
      </c>
      <c r="B1" s="150"/>
      <c r="C1" s="150"/>
      <c r="D1" s="150"/>
      <c r="E1" s="150"/>
      <c r="F1" s="150"/>
    </row>
    <row r="2" spans="1:6" ht="21" customHeight="1" x14ac:dyDescent="0.2">
      <c r="A2" s="4" t="s">
        <v>3</v>
      </c>
      <c r="B2" s="153" t="str">
        <f>'Summary and sign-off'!B2:F2</f>
        <v>Pharmac</v>
      </c>
      <c r="C2" s="153"/>
      <c r="D2" s="153"/>
      <c r="E2" s="153"/>
      <c r="F2" s="153"/>
    </row>
    <row r="3" spans="1:6" ht="21" customHeight="1" x14ac:dyDescent="0.2">
      <c r="A3" s="4" t="s">
        <v>61</v>
      </c>
      <c r="B3" s="153" t="str">
        <f>'Summary and sign-off'!B3:F3</f>
        <v>Sarah Fitt</v>
      </c>
      <c r="C3" s="153"/>
      <c r="D3" s="153"/>
      <c r="E3" s="153"/>
      <c r="F3" s="153"/>
    </row>
    <row r="4" spans="1:6" ht="21" customHeight="1" x14ac:dyDescent="0.2">
      <c r="A4" s="4" t="s">
        <v>62</v>
      </c>
      <c r="B4" s="153">
        <f>'Summary and sign-off'!B4:F4</f>
        <v>44378</v>
      </c>
      <c r="C4" s="153"/>
      <c r="D4" s="153"/>
      <c r="E4" s="153"/>
      <c r="F4" s="153"/>
    </row>
    <row r="5" spans="1:6" ht="21" customHeight="1" x14ac:dyDescent="0.2">
      <c r="A5" s="4" t="s">
        <v>63</v>
      </c>
      <c r="B5" s="153">
        <f>'Summary and sign-off'!B5:F5</f>
        <v>44742</v>
      </c>
      <c r="C5" s="153"/>
      <c r="D5" s="153"/>
      <c r="E5" s="153"/>
      <c r="F5" s="153"/>
    </row>
    <row r="6" spans="1:6" ht="21" customHeight="1" x14ac:dyDescent="0.2">
      <c r="A6" s="4" t="s">
        <v>105</v>
      </c>
      <c r="B6" s="148" t="s">
        <v>31</v>
      </c>
      <c r="C6" s="148"/>
      <c r="D6" s="148"/>
      <c r="E6" s="148"/>
      <c r="F6" s="148"/>
    </row>
    <row r="7" spans="1:6" ht="21" customHeight="1" x14ac:dyDescent="0.2">
      <c r="A7" s="4" t="s">
        <v>7</v>
      </c>
      <c r="B7" s="148" t="s">
        <v>34</v>
      </c>
      <c r="C7" s="148"/>
      <c r="D7" s="148"/>
      <c r="E7" s="148"/>
      <c r="F7" s="148"/>
    </row>
    <row r="8" spans="1:6" ht="36" customHeight="1" x14ac:dyDescent="0.2">
      <c r="A8" s="157" t="s">
        <v>106</v>
      </c>
      <c r="B8" s="157"/>
      <c r="C8" s="157"/>
      <c r="D8" s="157"/>
      <c r="E8" s="157"/>
      <c r="F8" s="157"/>
    </row>
    <row r="9" spans="1:6" ht="36" customHeight="1" x14ac:dyDescent="0.2">
      <c r="A9" s="165" t="s">
        <v>107</v>
      </c>
      <c r="B9" s="166"/>
      <c r="C9" s="166"/>
      <c r="D9" s="166"/>
      <c r="E9" s="166"/>
      <c r="F9" s="166"/>
    </row>
    <row r="10" spans="1:6" ht="39" customHeight="1" x14ac:dyDescent="0.2">
      <c r="A10" s="35" t="s">
        <v>68</v>
      </c>
      <c r="B10" s="128" t="s">
        <v>108</v>
      </c>
      <c r="C10" s="128" t="s">
        <v>109</v>
      </c>
      <c r="D10" s="128" t="s">
        <v>110</v>
      </c>
      <c r="E10" s="128" t="s">
        <v>111</v>
      </c>
      <c r="F10" s="128" t="s">
        <v>112</v>
      </c>
    </row>
    <row r="11" spans="1:6" s="68" customFormat="1" x14ac:dyDescent="0.2">
      <c r="A11" s="133">
        <v>44379</v>
      </c>
      <c r="B11" s="133" t="s">
        <v>155</v>
      </c>
      <c r="C11" s="133" t="s">
        <v>48</v>
      </c>
      <c r="D11" s="133" t="s">
        <v>156</v>
      </c>
      <c r="E11" s="133" t="s">
        <v>42</v>
      </c>
      <c r="F11" s="133"/>
    </row>
    <row r="12" spans="1:6" s="68" customFormat="1" x14ac:dyDescent="0.2">
      <c r="A12" s="133">
        <v>44384</v>
      </c>
      <c r="B12" s="133" t="s">
        <v>157</v>
      </c>
      <c r="C12" s="133" t="s">
        <v>48</v>
      </c>
      <c r="D12" s="133"/>
      <c r="E12" s="133"/>
      <c r="F12" s="133"/>
    </row>
    <row r="13" spans="1:6" s="68" customFormat="1" ht="25.5" x14ac:dyDescent="0.2">
      <c r="A13" s="133">
        <v>44413</v>
      </c>
      <c r="B13" s="133" t="s">
        <v>137</v>
      </c>
      <c r="C13" s="133" t="s">
        <v>47</v>
      </c>
      <c r="D13" s="145" t="s">
        <v>138</v>
      </c>
      <c r="E13" s="133" t="s">
        <v>42</v>
      </c>
      <c r="F13" s="146"/>
    </row>
    <row r="14" spans="1:6" s="68" customFormat="1" x14ac:dyDescent="0.2">
      <c r="A14" s="133">
        <v>44425</v>
      </c>
      <c r="B14" s="133" t="s">
        <v>135</v>
      </c>
      <c r="C14" s="133" t="s">
        <v>48</v>
      </c>
      <c r="D14" s="145" t="s">
        <v>136</v>
      </c>
      <c r="E14" s="133" t="s">
        <v>42</v>
      </c>
      <c r="F14" s="146"/>
    </row>
    <row r="15" spans="1:6" s="68" customFormat="1" ht="25.5" x14ac:dyDescent="0.2">
      <c r="A15" s="133">
        <v>44538</v>
      </c>
      <c r="B15" s="140" t="s">
        <v>158</v>
      </c>
      <c r="C15" s="141" t="s">
        <v>48</v>
      </c>
      <c r="D15" s="140" t="s">
        <v>143</v>
      </c>
      <c r="E15" s="142" t="s">
        <v>42</v>
      </c>
      <c r="F15" s="143"/>
    </row>
    <row r="16" spans="1:6" s="68" customFormat="1" x14ac:dyDescent="0.2">
      <c r="A16" s="133">
        <v>44540</v>
      </c>
      <c r="B16" s="140" t="s">
        <v>141</v>
      </c>
      <c r="C16" s="141" t="s">
        <v>48</v>
      </c>
      <c r="D16" s="140" t="s">
        <v>142</v>
      </c>
      <c r="E16" s="142" t="s">
        <v>42</v>
      </c>
      <c r="F16" s="143"/>
    </row>
    <row r="17" spans="1:7" s="68" customFormat="1" ht="25.5" x14ac:dyDescent="0.2">
      <c r="A17" s="133">
        <v>44546</v>
      </c>
      <c r="B17" s="140" t="s">
        <v>139</v>
      </c>
      <c r="C17" s="141" t="s">
        <v>48</v>
      </c>
      <c r="D17" s="140" t="s">
        <v>140</v>
      </c>
      <c r="E17" s="142" t="s">
        <v>42</v>
      </c>
      <c r="F17" s="143"/>
    </row>
    <row r="18" spans="1:7" s="68" customFormat="1" ht="25.5" x14ac:dyDescent="0.2">
      <c r="A18" s="133">
        <v>44607</v>
      </c>
      <c r="B18" s="140" t="s">
        <v>152</v>
      </c>
      <c r="C18" s="141" t="s">
        <v>48</v>
      </c>
      <c r="D18" s="140" t="s">
        <v>153</v>
      </c>
      <c r="E18" s="142" t="s">
        <v>42</v>
      </c>
      <c r="F18" s="143" t="s">
        <v>154</v>
      </c>
    </row>
    <row r="19" spans="1:7" s="68" customFormat="1" ht="25.5" x14ac:dyDescent="0.2">
      <c r="A19" s="133">
        <v>44693</v>
      </c>
      <c r="B19" s="140" t="s">
        <v>144</v>
      </c>
      <c r="C19" s="141" t="s">
        <v>48</v>
      </c>
      <c r="D19" s="140" t="s">
        <v>145</v>
      </c>
      <c r="E19" s="142" t="s">
        <v>42</v>
      </c>
      <c r="F19" s="143"/>
    </row>
    <row r="20" spans="1:7" s="68" customFormat="1" x14ac:dyDescent="0.2">
      <c r="A20" s="133">
        <v>44698</v>
      </c>
      <c r="B20" s="140" t="s">
        <v>146</v>
      </c>
      <c r="C20" s="141" t="s">
        <v>48</v>
      </c>
      <c r="D20" s="140" t="s">
        <v>147</v>
      </c>
      <c r="E20" s="142" t="s">
        <v>42</v>
      </c>
      <c r="F20" s="143"/>
    </row>
    <row r="21" spans="1:7" s="68" customFormat="1" ht="25.5" x14ac:dyDescent="0.2">
      <c r="A21" s="133">
        <v>44713</v>
      </c>
      <c r="B21" s="140" t="s">
        <v>148</v>
      </c>
      <c r="C21" s="141" t="s">
        <v>48</v>
      </c>
      <c r="D21" s="140" t="s">
        <v>149</v>
      </c>
      <c r="E21" s="142" t="s">
        <v>42</v>
      </c>
      <c r="F21" s="143"/>
    </row>
    <row r="22" spans="1:7" s="68" customFormat="1" ht="38.25" x14ac:dyDescent="0.2">
      <c r="A22" s="133">
        <v>44728</v>
      </c>
      <c r="B22" s="140" t="s">
        <v>150</v>
      </c>
      <c r="C22" s="141" t="s">
        <v>47</v>
      </c>
      <c r="D22" s="140" t="s">
        <v>151</v>
      </c>
      <c r="E22" s="142" t="s">
        <v>42</v>
      </c>
      <c r="F22" s="143"/>
    </row>
    <row r="23" spans="1:7" s="68" customFormat="1" x14ac:dyDescent="0.2">
      <c r="A23" s="133"/>
      <c r="B23" s="140"/>
      <c r="C23" s="141"/>
      <c r="D23" s="140"/>
      <c r="E23" s="142"/>
      <c r="F23" s="143"/>
    </row>
    <row r="24" spans="1:7" s="68" customFormat="1" x14ac:dyDescent="0.2">
      <c r="A24" s="133"/>
      <c r="B24" s="140"/>
      <c r="C24" s="141"/>
      <c r="D24" s="140"/>
      <c r="E24" s="142"/>
      <c r="F24" s="143"/>
    </row>
    <row r="25" spans="1:7" s="68" customFormat="1" x14ac:dyDescent="0.2">
      <c r="A25" s="133"/>
      <c r="B25" s="140"/>
      <c r="C25" s="141"/>
      <c r="D25" s="140"/>
      <c r="E25" s="142"/>
      <c r="F25" s="143"/>
    </row>
    <row r="26" spans="1:7" s="68" customFormat="1" x14ac:dyDescent="0.2">
      <c r="A26" s="133"/>
      <c r="B26" s="140"/>
      <c r="C26" s="141"/>
      <c r="D26" s="140"/>
      <c r="E26" s="142"/>
      <c r="F26" s="143"/>
    </row>
    <row r="27" spans="1:7" s="68" customFormat="1" x14ac:dyDescent="0.2">
      <c r="A27" s="133"/>
      <c r="B27" s="140"/>
      <c r="C27" s="141"/>
      <c r="D27" s="140"/>
      <c r="E27" s="142"/>
      <c r="F27" s="143"/>
    </row>
    <row r="28" spans="1:7" s="68" customFormat="1" hidden="1" x14ac:dyDescent="0.2">
      <c r="A28" s="111"/>
      <c r="B28" s="116"/>
      <c r="C28" s="118"/>
      <c r="D28" s="116"/>
      <c r="E28" s="119"/>
      <c r="F28" s="117"/>
    </row>
    <row r="29" spans="1:7" ht="34.5" customHeight="1" x14ac:dyDescent="0.2">
      <c r="A29" s="129" t="s">
        <v>113</v>
      </c>
      <c r="B29" s="130" t="s">
        <v>114</v>
      </c>
      <c r="C29" s="131">
        <f>C30+C31</f>
        <v>12</v>
      </c>
      <c r="D29" s="132"/>
      <c r="E29" s="154"/>
      <c r="F29" s="154"/>
      <c r="G29" s="68"/>
    </row>
    <row r="30" spans="1:7" ht="25.5" customHeight="1" x14ac:dyDescent="0.25">
      <c r="A30" s="70"/>
      <c r="B30" s="71" t="s">
        <v>47</v>
      </c>
      <c r="C30" s="72">
        <f>COUNTIF(C11:C28,'Summary and sign-off'!A45)</f>
        <v>2</v>
      </c>
      <c r="D30" s="17"/>
      <c r="E30" s="18"/>
      <c r="F30" s="19"/>
    </row>
    <row r="31" spans="1:7" ht="25.5" customHeight="1" x14ac:dyDescent="0.25">
      <c r="A31" s="70"/>
      <c r="B31" s="71" t="s">
        <v>48</v>
      </c>
      <c r="C31" s="72">
        <f>COUNTIF(C11:C28,'Summary and sign-off'!A46)</f>
        <v>10</v>
      </c>
      <c r="D31" s="17"/>
      <c r="E31" s="18"/>
      <c r="F31" s="19"/>
    </row>
    <row r="32" spans="1:7" x14ac:dyDescent="0.2">
      <c r="A32" s="20"/>
      <c r="B32" s="21"/>
      <c r="C32" s="20"/>
      <c r="D32" s="22"/>
      <c r="E32" s="22"/>
      <c r="F32" s="20"/>
    </row>
    <row r="33" spans="1:6" x14ac:dyDescent="0.2">
      <c r="A33" s="21" t="s">
        <v>103</v>
      </c>
      <c r="B33" s="21"/>
      <c r="C33" s="21"/>
      <c r="D33" s="21"/>
      <c r="E33" s="21"/>
      <c r="F33" s="21"/>
    </row>
    <row r="34" spans="1:6" ht="12.6" customHeight="1" x14ac:dyDescent="0.2">
      <c r="A34" s="23" t="s">
        <v>82</v>
      </c>
      <c r="B34" s="20"/>
      <c r="C34" s="20"/>
      <c r="D34" s="20"/>
      <c r="E34" s="20"/>
      <c r="F34" s="24"/>
    </row>
    <row r="35" spans="1:6" x14ac:dyDescent="0.2">
      <c r="A35" s="23" t="s">
        <v>30</v>
      </c>
      <c r="B35" s="25"/>
      <c r="C35" s="26"/>
      <c r="D35" s="26"/>
      <c r="E35" s="26"/>
      <c r="F35" s="27"/>
    </row>
    <row r="36" spans="1:6" x14ac:dyDescent="0.2">
      <c r="A36" s="23" t="s">
        <v>115</v>
      </c>
      <c r="B36" s="28"/>
      <c r="C36" s="28"/>
      <c r="D36" s="28"/>
      <c r="E36" s="28"/>
      <c r="F36" s="28"/>
    </row>
    <row r="37" spans="1:6" ht="12.75" customHeight="1" x14ac:dyDescent="0.2">
      <c r="A37" s="23" t="s">
        <v>116</v>
      </c>
      <c r="B37" s="20"/>
      <c r="C37" s="20"/>
      <c r="D37" s="20"/>
      <c r="E37" s="20"/>
      <c r="F37" s="20"/>
    </row>
    <row r="38" spans="1:6" ht="12.95" customHeight="1" x14ac:dyDescent="0.2">
      <c r="A38" s="29" t="s">
        <v>117</v>
      </c>
      <c r="B38" s="30"/>
      <c r="C38" s="30"/>
      <c r="D38" s="30"/>
      <c r="E38" s="30"/>
      <c r="F38" s="30"/>
    </row>
    <row r="39" spans="1:6" x14ac:dyDescent="0.2">
      <c r="A39" s="31" t="s">
        <v>118</v>
      </c>
      <c r="B39" s="32"/>
      <c r="C39" s="27"/>
      <c r="D39" s="27"/>
      <c r="E39" s="27"/>
      <c r="F39" s="27"/>
    </row>
    <row r="40" spans="1:6" ht="12.75" customHeight="1" x14ac:dyDescent="0.2">
      <c r="A40" s="31" t="s">
        <v>97</v>
      </c>
      <c r="B40" s="23"/>
      <c r="C40" s="33"/>
      <c r="D40" s="33"/>
      <c r="E40" s="33"/>
      <c r="F40" s="33"/>
    </row>
    <row r="41" spans="1:6" ht="12.75" customHeight="1" x14ac:dyDescent="0.2">
      <c r="A41" s="23"/>
      <c r="B41" s="23"/>
      <c r="C41" s="33"/>
      <c r="D41" s="33"/>
      <c r="E41" s="33"/>
      <c r="F41" s="33"/>
    </row>
    <row r="42" spans="1:6" ht="12.75" hidden="1" customHeight="1" x14ac:dyDescent="0.2">
      <c r="A42" s="23"/>
      <c r="B42" s="23"/>
      <c r="C42" s="33"/>
      <c r="D42" s="33"/>
      <c r="E42" s="33"/>
      <c r="F42" s="33"/>
    </row>
    <row r="43" spans="1:6" x14ac:dyDescent="0.2"/>
    <row r="44" spans="1:6" x14ac:dyDescent="0.2"/>
    <row r="45" spans="1:6" hidden="1" x14ac:dyDescent="0.2">
      <c r="A45" s="21"/>
      <c r="B45" s="21"/>
      <c r="C45" s="21"/>
      <c r="D45" s="21"/>
      <c r="E45" s="21"/>
      <c r="F45" s="21"/>
    </row>
    <row r="46" spans="1:6" hidden="1" x14ac:dyDescent="0.2">
      <c r="A46" s="21"/>
      <c r="B46" s="21"/>
      <c r="C46" s="21"/>
      <c r="D46" s="21"/>
      <c r="E46" s="21"/>
      <c r="F46" s="21"/>
    </row>
    <row r="47" spans="1:6" hidden="1" x14ac:dyDescent="0.2">
      <c r="A47" s="21"/>
      <c r="B47" s="21"/>
      <c r="C47" s="21"/>
      <c r="D47" s="21"/>
      <c r="E47" s="21"/>
      <c r="F47" s="21"/>
    </row>
    <row r="48" spans="1:6" hidden="1" x14ac:dyDescent="0.2">
      <c r="A48" s="21"/>
      <c r="B48" s="21"/>
      <c r="C48" s="21"/>
      <c r="D48" s="21"/>
      <c r="E48" s="21"/>
      <c r="F48" s="21"/>
    </row>
    <row r="49" spans="1:6" hidden="1" x14ac:dyDescent="0.2">
      <c r="A49" s="21"/>
      <c r="B49" s="21"/>
      <c r="C49" s="21"/>
      <c r="D49" s="21"/>
      <c r="E49" s="21"/>
      <c r="F49" s="21"/>
    </row>
    <row r="50" spans="1:6" x14ac:dyDescent="0.2"/>
    <row r="51" spans="1:6" x14ac:dyDescent="0.2"/>
    <row r="52" spans="1:6" x14ac:dyDescent="0.2"/>
    <row r="53" spans="1:6" x14ac:dyDescent="0.2"/>
    <row r="54" spans="1:6" x14ac:dyDescent="0.2"/>
    <row r="55" spans="1:6" x14ac:dyDescent="0.2"/>
    <row r="56" spans="1:6" x14ac:dyDescent="0.2"/>
  </sheetData>
  <sheetProtection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11: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A2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C11:C28</xm:sqref>
        </x14:dataValidation>
        <x14:dataValidation type="list" errorStyle="information" operator="greaterThan" allowBlank="1" showInputMessage="1" prompt="Provide specific $ value if possible" xr:uid="{00000000-0002-0000-0500-000003000000}">
          <x14:formula1>
            <xm:f>'Summary and sign-off'!$A$39:$A$44</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17DD214497134AB99744102E6E9CD9B0" version="1.0.0">
  <systemFields>
    <field name="Objective-Id">
      <value order="0">A1593191</value>
    </field>
    <field name="Objective-Title">
      <value order="0">2022 CE Gifts - Benefits  Expenses Disclosure Workbook</value>
    </field>
    <field name="Objective-Description">
      <value order="0"/>
    </field>
    <field name="Objective-CreationStamp">
      <value order="0">2022-05-30T22:06:18Z</value>
    </field>
    <field name="Objective-IsApproved">
      <value order="0">false</value>
    </field>
    <field name="Objective-IsPublished">
      <value order="0">false</value>
    </field>
    <field name="Objective-DatePublished">
      <value order="0"/>
    </field>
    <field name="Objective-ModificationStamp">
      <value order="0">2022-07-12T00:53:39Z</value>
    </field>
    <field name="Objective-Owner">
      <value order="0">Michelle Burton</value>
    </field>
    <field name="Objective-Path">
      <value order="0">Objective Global Folder:PHARMAC Fileplan:Communications and External Relations:Stakeholder Relationships:Government organisations - 1. NZ:Public Service Commission (previously State Services Commission):Disclosure of gifts, expenses and hospitality spreadsheets:2021-2022 CE Expenses</value>
    </field>
    <field name="Objective-Parent">
      <value order="0">2021-2022 CE Expenses</value>
    </field>
    <field name="Objective-State">
      <value order="0">Being Drafted</value>
    </field>
    <field name="Objective-VersionId">
      <value order="0">vA2834229</value>
    </field>
    <field name="Objective-Version">
      <value order="0">0.12</value>
    </field>
    <field name="Objective-VersionNumber">
      <value order="0">12</value>
    </field>
    <field name="Objective-VersionComment">
      <value order="0"/>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Additional Information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2.xml><?xml version="1.0" encoding="utf-8"?>
<ds:datastoreItem xmlns:ds="http://schemas.openxmlformats.org/officeDocument/2006/customXml" ds:itemID="{F579D7F4-D0D7-4BCB-BBEA-E7C37A64913E}">
  <ds:schemaRefs>
    <ds:schemaRef ds:uri="http://purl.org/dc/terms/"/>
    <ds:schemaRef ds:uri="12165527-d881-4234-97f9-ee139a3f0c31"/>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5.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 2022</dc:title>
  <dc:subject/>
  <dc:creator>Pharmac NZ</dc:creator>
  <cp:keywords/>
  <dc:description>Version 7 - for review by SIT - ready 2/10/18</dc:description>
  <cp:lastModifiedBy>Liz Barlow</cp:lastModifiedBy>
  <cp:revision/>
  <dcterms:created xsi:type="dcterms:W3CDTF">2010-10-17T20:59:02Z</dcterms:created>
  <dcterms:modified xsi:type="dcterms:W3CDTF">2022-07-12T02:13:09Z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A1593191</vt:lpwstr>
  </property>
  <property fmtid="{D5CDD505-2E9C-101B-9397-08002B2CF9AE}" pid="12" name="Objective-Title">
    <vt:lpwstr>2022 CE Gifts - Benefits  Expenses Disclosure Workbook</vt:lpwstr>
  </property>
  <property fmtid="{D5CDD505-2E9C-101B-9397-08002B2CF9AE}" pid="13" name="Objective-Description">
    <vt:lpwstr/>
  </property>
  <property fmtid="{D5CDD505-2E9C-101B-9397-08002B2CF9AE}" pid="14" name="Objective-CreationStamp">
    <vt:filetime>2022-05-30T22:09:37Z</vt:filetime>
  </property>
  <property fmtid="{D5CDD505-2E9C-101B-9397-08002B2CF9AE}" pid="15" name="Objective-IsApproved">
    <vt:bool>false</vt:bool>
  </property>
  <property fmtid="{D5CDD505-2E9C-101B-9397-08002B2CF9AE}" pid="16" name="Objective-IsPublished">
    <vt:bool>false</vt:bool>
  </property>
  <property fmtid="{D5CDD505-2E9C-101B-9397-08002B2CF9AE}" pid="17" name="Objective-DatePublished">
    <vt:lpwstr/>
  </property>
  <property fmtid="{D5CDD505-2E9C-101B-9397-08002B2CF9AE}" pid="18" name="Objective-ModificationStamp">
    <vt:filetime>2022-07-12T00:53:39Z</vt:filetime>
  </property>
  <property fmtid="{D5CDD505-2E9C-101B-9397-08002B2CF9AE}" pid="19" name="Objective-Owner">
    <vt:lpwstr>Michelle Burton</vt:lpwstr>
  </property>
  <property fmtid="{D5CDD505-2E9C-101B-9397-08002B2CF9AE}" pid="20" name="Objective-Path">
    <vt:lpwstr>Objective Global Folder:PHARMAC Fileplan:Communications and External Relations:Stakeholder Relationships:Government organisations - 1. NZ:Public Service Commission (previously State Services Commission):Disclosure of gifts, expenses and hospitality spreadsheets:2021-2022 CE Expenses:</vt:lpwstr>
  </property>
  <property fmtid="{D5CDD505-2E9C-101B-9397-08002B2CF9AE}" pid="21" name="Objective-Parent">
    <vt:lpwstr>2021-2022 CE Expenses</vt:lpwstr>
  </property>
  <property fmtid="{D5CDD505-2E9C-101B-9397-08002B2CF9AE}" pid="22" name="Objective-State">
    <vt:lpwstr>Being Drafted</vt:lpwstr>
  </property>
  <property fmtid="{D5CDD505-2E9C-101B-9397-08002B2CF9AE}" pid="23" name="Objective-VersionId">
    <vt:lpwstr>vA2834229</vt:lpwstr>
  </property>
  <property fmtid="{D5CDD505-2E9C-101B-9397-08002B2CF9AE}" pid="24" name="Objective-Version">
    <vt:lpwstr>0.12</vt:lpwstr>
  </property>
  <property fmtid="{D5CDD505-2E9C-101B-9397-08002B2CF9AE}" pid="25" name="Objective-VersionNumber">
    <vt:r8>12</vt:r8>
  </property>
  <property fmtid="{D5CDD505-2E9C-101B-9397-08002B2CF9AE}" pid="26" name="Objective-VersionComment">
    <vt:lpwstr/>
  </property>
  <property fmtid="{D5CDD505-2E9C-101B-9397-08002B2CF9AE}" pid="27" name="Objective-FileNumber">
    <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DOCSOpen Document Author">
    <vt:lpwstr/>
  </property>
  <property fmtid="{D5CDD505-2E9C-101B-9397-08002B2CF9AE}" pid="31" name="Objective-DOCSOpen Document Number">
    <vt:lpwstr/>
  </property>
  <property fmtid="{D5CDD505-2E9C-101B-9397-08002B2CF9AE}" pid="32" name="Objective-DOCSOpen Document Type">
    <vt:lpwstr/>
  </property>
  <property fmtid="{D5CDD505-2E9C-101B-9397-08002B2CF9AE}" pid="33" name="Objective-DOCSOpen Security">
    <vt:lpwstr/>
  </property>
  <property fmtid="{D5CDD505-2E9C-101B-9397-08002B2CF9AE}" pid="34" name="Objective-DOCSOpen System ID">
    <vt:lpwstr/>
  </property>
  <property fmtid="{D5CDD505-2E9C-101B-9397-08002B2CF9AE}" pid="35" name="Objective-Inherit Keyword">
    <vt:lpwstr>Y</vt:lpwstr>
  </property>
  <property fmtid="{D5CDD505-2E9C-101B-9397-08002B2CF9AE}" pid="36" name="Objective-Connect Creator">
    <vt:lpwstr/>
  </property>
  <property fmtid="{D5CDD505-2E9C-101B-9397-08002B2CF9AE}" pid="37" name="Objective-Comment">
    <vt:lpwstr/>
  </property>
  <property fmtid="{D5CDD505-2E9C-101B-9397-08002B2CF9AE}" pid="38" name="Objective-Application / Proposal Number">
    <vt:lpwstr/>
  </property>
  <property fmtid="{D5CDD505-2E9C-101B-9397-08002B2CF9AE}" pid="39" name="Objective-Additional Information Number">
    <vt:lpwstr/>
  </property>
</Properties>
</file>