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Trish.Elise\Objective\objective-8008\trish.elise\Objects\"/>
    </mc:Choice>
  </mc:AlternateContent>
  <xr:revisionPtr revIDLastSave="0" documentId="13_ncr:1_{ECC3D439-3835-44AB-A448-AFE2FBE34920}" xr6:coauthVersionLast="47" xr6:coauthVersionMax="47" xr10:uidLastSave="{00000000-0000-0000-0000-000000000000}"/>
  <bookViews>
    <workbookView xWindow="-120" yWindow="-120" windowWidth="386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benefits'!$A$1:$F$46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5" i="4" l="1"/>
  <c r="C24" i="3"/>
  <c r="C25" i="2"/>
  <c r="C73" i="1"/>
  <c r="C98" i="1"/>
  <c r="C27" i="1"/>
  <c r="B6" i="13" l="1"/>
  <c r="E60" i="13"/>
  <c r="C60" i="13"/>
  <c r="C37" i="4"/>
  <c r="C36" i="4"/>
  <c r="B60" i="13" l="1"/>
  <c r="B59" i="13"/>
  <c r="D59" i="13"/>
  <c r="B58" i="13"/>
  <c r="D58" i="13"/>
  <c r="D57" i="13"/>
  <c r="B57" i="13"/>
  <c r="D56" i="13"/>
  <c r="B56" i="13"/>
  <c r="D55" i="13"/>
  <c r="B55" i="13"/>
  <c r="B2" i="4"/>
  <c r="B3" i="4"/>
  <c r="B2" i="3"/>
  <c r="B3" i="3"/>
  <c r="B2" i="2"/>
  <c r="B3" i="2"/>
  <c r="B2" i="1"/>
  <c r="B3" i="1"/>
  <c r="F58" i="13" l="1"/>
  <c r="D25" i="2" s="1"/>
  <c r="F60" i="13"/>
  <c r="E35" i="4" s="1"/>
  <c r="F59" i="13"/>
  <c r="D24" i="3" s="1"/>
  <c r="F57" i="13"/>
  <c r="D98" i="1" s="1"/>
  <c r="F56" i="13"/>
  <c r="D73" i="1" s="1"/>
  <c r="F55" i="13"/>
  <c r="D27" i="1" s="1"/>
  <c r="C13" i="13"/>
  <c r="C12" i="13"/>
  <c r="C11" i="13"/>
  <c r="C16" i="13" l="1"/>
  <c r="C17" i="13"/>
  <c r="B5" i="4" l="1"/>
  <c r="B4" i="4"/>
  <c r="B5" i="3"/>
  <c r="B4" i="3"/>
  <c r="B5" i="2"/>
  <c r="B4" i="2"/>
  <c r="B5" i="1"/>
  <c r="B4" i="1"/>
  <c r="C15" i="13" l="1"/>
  <c r="F12" i="13" l="1"/>
  <c r="C35" i="4"/>
  <c r="F11" i="13" s="1"/>
  <c r="F13" i="13" l="1"/>
  <c r="B98" i="1"/>
  <c r="B17" i="13" s="1"/>
  <c r="B73" i="1"/>
  <c r="B16" i="13" s="1"/>
  <c r="B27" i="1"/>
  <c r="B15" i="13" s="1"/>
  <c r="B24" i="3" l="1"/>
  <c r="B13" i="13" s="1"/>
  <c r="B25" i="2"/>
  <c r="B12" i="13" s="1"/>
  <c r="B11" i="13" l="1"/>
  <c r="B10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<sst xmlns="http://schemas.openxmlformats.org/spreadsheetml/2006/main" count="485" uniqueCount="253">
  <si>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</si>
  <si>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</si>
  <si>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</si>
  <si>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</si>
  <si>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</si>
  <si>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</si>
  <si>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</si>
  <si>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</si>
  <si>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</si>
  <si>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</si>
  <si>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</si>
  <si>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</si>
  <si>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</si>
  <si>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</si>
  <si>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</si>
  <si>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</si>
  <si>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</si>
  <si>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</si>
  <si>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</si>
  <si>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</si>
  <si>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</si>
  <si>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</si>
  <si>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</si>
  <si>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</si>
  <si>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</si>
  <si>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</si>
  <si>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</si>
  <si>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</si>
  <si>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</si>
  <si>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</si>
  <si>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</si>
  <si>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</si>
  <si>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</si>
  <si>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</si>
  <si>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</si>
  <si>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</si>
  <si>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</si>
  <si>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</si>
  <si>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</si>
  <si>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</si>
  <si>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</si>
  <si>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</si>
  <si>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</si>
  <si>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</si>
  <si>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</si>
  <si>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</si>
  <si>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</si>
  <si>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</si>
  <si>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</si>
  <si>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</si>
  <si>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</si>
  <si>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</si>
  <si>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</si>
  <si>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</si>
  <si>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</si>
  <si>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</si>
  <si>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</si>
  <si>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</si>
  <si>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</si>
  <si>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</si>
  <si>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</si>
  <si>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</si>
  <si>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</si>
  <si>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</si>
  <si>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</si>
  <si>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</si>
  <si>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</si>
  <si>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</si>
  <si>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</si>
  <si>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</si>
  <si>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</si>
  <si>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</si>
  <si>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</si>
  <si>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</si>
  <si>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</si>
  <si>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</si>
  <si>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</si>
  <si>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</si>
  <si>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</si>
  <si>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</si>
  <si>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</si>
  <si>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</si>
  <si>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</si>
  <si>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</si>
  <si>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</si>
  <si>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</si>
  <si>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</si>
  <si>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</si>
  <si>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</si>
  <si>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</si>
  <si>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</si>
  <si>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</si>
  <si>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</si>
  <si>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</si>
  <si>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</si>
  <si>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</si>
  <si>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</si>
  <si>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</si>
  <si>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</si>
  <si>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</si>
  <si>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</si>
  <si>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</si>
  <si>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</si>
  <si>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</si>
  <si>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</si>
  <si>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</si>
  <si>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</si>
  <si>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</si>
  <si>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</si>
  <si>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</si>
  <si>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</si>
  <si>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</si>
  <si>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</si>
  <si>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</si>
  <si>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</si>
  <si>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</si>
  <si>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</si>
  <si>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</si>
  <si>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</si>
  <si>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</si>
  <si>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</si>
  <si>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</si>
  <si>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</si>
  <si>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</si>
  <si>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</si>
  <si>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</si>
  <si>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</si>
  <si>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</si>
  <si>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</si>
  <si>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</si>
  <si>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</si>
  <si>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</si>
  <si>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</si>
  <si>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</si>
  <si>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</si>
  <si>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</si>
  <si>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</si>
  <si>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</si>
  <si>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</si>
  <si>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</si>
  <si>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</si>
  <si>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</si>
  <si>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</si>
  <si>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</si>
  <si>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</si>
  <si>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</si>
  <si>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</si>
  <si>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</si>
  <si>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</si>
  <si>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</si>
  <si>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</si>
  <si>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</si>
  <si>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</si>
  <si>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</si>
  <si>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</si>
  <si>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</si>
  <si>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</si>
  <si>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</si>
  <si>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</si>
  <si>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</si>
  <si>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</si>
  <si>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</si>
  <si>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</si>
  <si>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</si>
  <si>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</si>
  <si>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</si>
  <si>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</si>
  <si>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</si>
  <si>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</si>
  <si>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Pharmac</t>
  </si>
  <si>
    <t>Wellington</t>
  </si>
  <si>
    <t>Paula Bennett, Board Chair</t>
  </si>
  <si>
    <t>Taxi</t>
  </si>
  <si>
    <t>Natalie McMurtry</t>
  </si>
  <si>
    <t>Health Leadership Forum</t>
  </si>
  <si>
    <t>Uber</t>
  </si>
  <si>
    <t>Stakeholder meetings in Auckland</t>
  </si>
  <si>
    <t>Meetings with stakeholders</t>
  </si>
  <si>
    <t>Auckland</t>
  </si>
  <si>
    <t>Meeting with Director General of Health</t>
  </si>
  <si>
    <t>Meeting with Director, Public Service Commission</t>
  </si>
  <si>
    <t>Health Select Committee Hearing</t>
  </si>
  <si>
    <t>Cystic Fibrosis NZ - Trikafta announcement</t>
  </si>
  <si>
    <t>Medicines NZ Board meeting</t>
  </si>
  <si>
    <t>Stakeholder meeting</t>
  </si>
  <si>
    <t>MTANZ Board meeting</t>
  </si>
  <si>
    <t>MTANZ Board meeting and stakeholder meeting</t>
  </si>
  <si>
    <t>Health NZ Board meeting</t>
  </si>
  <si>
    <t>Rare Disorders NZ - Impact of Lving a are Rare Disorder 2026 White paper event</t>
  </si>
  <si>
    <t>Breast Cancer Foundation Insights conference presentation</t>
  </si>
  <si>
    <t>ALLG Blood Cancer Research meeting presentation</t>
  </si>
  <si>
    <t>Meeting with Minister</t>
  </si>
  <si>
    <t>Medicines Summit White Paper launch</t>
  </si>
  <si>
    <t>Canadian Drug Agency Symposium (Ottawa)</t>
  </si>
  <si>
    <t>Pink Ribbon Breakfast at Parliament</t>
  </si>
  <si>
    <t>Meeting with Acting Director General of Health</t>
  </si>
  <si>
    <t>Meetings with stakeholders and Board members</t>
  </si>
  <si>
    <t>Airfares</t>
  </si>
  <si>
    <t>Meetings with stakeholders and Board members (2 nights)</t>
  </si>
  <si>
    <t>Medicines NZ and MTANZ Board meetings, meetings with various stakeholders</t>
  </si>
  <si>
    <t>Medicines NZ and MTANZ Board meetings, stakeholder meetings</t>
  </si>
  <si>
    <t>Medicines NZ and MTANZ Board meetings, stakeholder meetings (3 nights)</t>
  </si>
  <si>
    <t>Accomodation</t>
  </si>
  <si>
    <t>MTANZ Conference presentation</t>
  </si>
  <si>
    <t>Hotel</t>
  </si>
  <si>
    <t>Vancouver</t>
  </si>
  <si>
    <t>Accommodation</t>
  </si>
  <si>
    <t>Meals</t>
  </si>
  <si>
    <t>Canada's Drug Agency</t>
  </si>
  <si>
    <t>Canada's Drug Agency Symposium speaker (in transit to Ottawa)</t>
  </si>
  <si>
    <t>International Federation of Health Plans (iFHP) Executive Development Programme presentation (1 day)</t>
  </si>
  <si>
    <t>Airfare Wellington to Ottawa return</t>
  </si>
  <si>
    <t>17-24 April 2026</t>
  </si>
  <si>
    <t>18-24 April 2026</t>
  </si>
  <si>
    <t xml:space="preserve">International Federation of Health Plans (iFHP) Executive Development Programme presentation </t>
  </si>
  <si>
    <t>Meeting with Associate Minister of Health and Board Chair
Cystic Fibrosis NZ - Trikafta announcement</t>
  </si>
  <si>
    <t>Professional Development</t>
  </si>
  <si>
    <t>Media training</t>
  </si>
  <si>
    <t>Welllington</t>
  </si>
  <si>
    <t>Accommodation - Canada's Drug Agency Symposium 2026 Presenter</t>
  </si>
  <si>
    <t>Airfares - Canada's Drug Agency Symposium 2026 Presenter</t>
  </si>
  <si>
    <t>PWC</t>
  </si>
  <si>
    <t>No information to disclose</t>
  </si>
  <si>
    <t>Hon. Simeon Brown / Breast Cancer Foundation NZ</t>
  </si>
  <si>
    <t>Digital Health Association</t>
  </si>
  <si>
    <t>Attended by Director, Medical Devices</t>
  </si>
  <si>
    <t>Blood Cancer NZ</t>
  </si>
  <si>
    <t>Cancer Society of NZ</t>
  </si>
  <si>
    <t>BusinessNZ</t>
  </si>
  <si>
    <t>19-20 June 2026</t>
  </si>
  <si>
    <t>Melanoma Network of NZ Inc.</t>
  </si>
  <si>
    <t>Rare Disorders NZ / Hamish Campbell MP</t>
  </si>
  <si>
    <t>Australasian Leukaemia &amp; Lymphoma Group (ALLG)</t>
  </si>
  <si>
    <t>American Chamber of Commerce in NZ Inc.</t>
  </si>
  <si>
    <t>Stroke Aotearoa NZ</t>
  </si>
  <si>
    <t>Dinner meeting with Board Chair and Board member</t>
  </si>
  <si>
    <t>Return airfare WLG-AKL-WLG</t>
  </si>
  <si>
    <r>
      <t>Accommodation in Ottawa (</t>
    </r>
    <r>
      <rPr>
        <sz val="10"/>
        <color theme="1"/>
        <rFont val="Arial"/>
        <family val="2"/>
      </rPr>
      <t xml:space="preserve">6 </t>
    </r>
    <r>
      <rPr>
        <sz val="10"/>
        <rFont val="Arial"/>
        <family val="2"/>
      </rPr>
      <t>nights)</t>
    </r>
  </si>
  <si>
    <t>Event Invitation - Stroke Aotearoa NZ national initiatives celebration</t>
  </si>
  <si>
    <t>Panelist Invitation - Annual AmChams Conference</t>
  </si>
  <si>
    <t>Event Invitation - Launch of Impact of Living with a Rare Disorder in Aotearoa NZ in 2025 White Paper</t>
  </si>
  <si>
    <t>Speaker Invitation - Combined ALLG and NZ Haematology Research Group Annual Meeting - invitation to speak</t>
  </si>
  <si>
    <t>Event Invitation - Launch of State of Blood Cancer in NZ Report</t>
  </si>
  <si>
    <t>Event Invitation - 2026 Cancer Society Election Manifesto Launch</t>
  </si>
  <si>
    <t xml:space="preserve">Event Invitation - Pink Ribbon Breakfast </t>
  </si>
  <si>
    <t>Event Invitation - Digital Health Association NZ</t>
  </si>
  <si>
    <t>Invitation to attend - Roundtable dinner with the Commissioner of Police</t>
  </si>
  <si>
    <t xml:space="preserve">Invitation to attend - BusinessNZ CEO dinner </t>
  </si>
  <si>
    <t xml:space="preserve">Speaker Invitation - 2026 NZ Skin Cancer Summit </t>
  </si>
  <si>
    <t>Speaker Invitation - BusinessNZ Health Forum presenter</t>
  </si>
  <si>
    <t>Airfare - WLG-AKL</t>
  </si>
  <si>
    <t>Return Airfares - WLG-AkL-WLG</t>
  </si>
  <si>
    <t>Attendee Invitation - Post ASH Educational Dinner 2025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</si>
</sst>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7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167" fontId="15" fillId="11" borderId="3" xfId="0" applyNumberFormat="1" applyFont="1" applyFill="1" applyBorder="1" applyAlignment="1" applyProtection="1">
      <alignment vertical="top" wrapText="1"/>
      <protection locked="0"/>
    </xf>
    <xf numFmtId="167" fontId="15" fillId="11" borderId="2" xfId="0" applyNumberFormat="1" applyFont="1" applyFill="1" applyBorder="1" applyAlignment="1" applyProtection="1">
      <alignment vertical="top" wrapText="1"/>
      <protection locked="0"/>
    </xf>
    <xf numFmtId="0" fontId="0" fillId="0" borderId="0" xfId="0" applyAlignment="1" applyProtection="1">
      <alignment vertical="top" wrapText="1"/>
      <protection locked="0"/>
    </xf>
    <xf numFmtId="167" fontId="15" fillId="11" borderId="3" xfId="0" applyNumberFormat="1" applyFont="1" applyFill="1" applyBorder="1" applyAlignment="1" applyProtection="1">
      <alignment horizontal="right" vertical="center"/>
      <protection locked="0"/>
    </xf>
    <xf numFmtId="167" fontId="15" fillId="11" borderId="3" xfId="0" applyNumberFormat="1" applyFont="1" applyFill="1" applyBorder="1" applyAlignment="1" applyProtection="1">
      <alignment horizontal="right" vertical="top" wrapText="1"/>
      <protection locked="0"/>
    </xf>
    <xf numFmtId="164" fontId="0" fillId="11" borderId="4" xfId="0" applyNumberFormat="1" applyFont="1" applyFill="1" applyBorder="1" applyAlignment="1" applyProtection="1">
      <alignment vertical="center" wrapText="1"/>
      <protection locked="0"/>
    </xf>
    <xf numFmtId="164" fontId="37" fillId="11" borderId="4" xfId="0" applyNumberFormat="1" applyFont="1" applyFill="1" applyBorder="1" applyAlignment="1" applyProtection="1">
      <alignment vertical="center" wrapText="1"/>
      <protection locked="0"/>
    </xf>
    <xf numFmtId="167" fontId="0" fillId="11" borderId="3" xfId="0" applyNumberFormat="1" applyFont="1" applyFill="1" applyBorder="1" applyAlignment="1" applyProtection="1">
      <alignment vertical="center"/>
      <protection locked="0"/>
    </xf>
    <xf numFmtId="0" fontId="37" fillId="0" borderId="0" xfId="0" applyFont="1" applyProtection="1">
      <protection locked="0"/>
    </xf>
    <xf numFmtId="167" fontId="15" fillId="11" borderId="3" xfId="0" applyNumberFormat="1" applyFont="1" applyFill="1" applyBorder="1" applyAlignment="1" applyProtection="1">
      <alignment vertical="top"/>
      <protection locked="0"/>
    </xf>
    <xf numFmtId="0" fontId="15" fillId="11" borderId="3" xfId="0" applyFont="1" applyFill="1" applyBorder="1" applyAlignment="1" applyProtection="1">
      <alignment vertical="center" wrapText="1"/>
      <protection locked="0"/>
    </xf>
    <xf numFmtId="0" fontId="15" fillId="11" borderId="2" xfId="0" applyFont="1" applyFill="1" applyBorder="1" applyAlignment="1" applyProtection="1">
      <alignment vertical="center" wrapText="1"/>
      <protection locked="0"/>
    </xf>
    <xf numFmtId="43" fontId="15" fillId="11" borderId="3" xfId="0" applyNumberFormat="1" applyFont="1" applyFill="1" applyBorder="1" applyAlignment="1" applyProtection="1">
      <alignment horizontal="right" vertical="top" wrapText="1"/>
      <protection locked="0"/>
    </xf>
    <xf numFmtId="167" fontId="15" fillId="11" borderId="3" xfId="0" applyNumberFormat="1" applyFont="1" applyFill="1" applyBorder="1" applyAlignment="1" applyProtection="1">
      <alignment horizontal="left" vertical="top" wrapText="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13" fillId="11"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67" fontId="15" fillId="11" borderId="3" xfId="0" applyNumberFormat="1" applyFont="1" applyFill="1" applyBorder="1" applyAlignment="1" applyProtection="1">
      <alignment horizontal="left" vertical="top"/>
      <protection locked="0"/>
    </xf>
    <xf numFmtId="0" fontId="0" fillId="11" borderId="4" xfId="0" applyFill="1" applyBorder="1" applyAlignment="1" applyProtection="1">
      <alignment horizontal="left" vertical="top" wrapText="1"/>
      <protection locked="0"/>
    </xf>
    <xf numFmtId="0" fontId="15" fillId="11" borderId="4" xfId="0" applyFont="1" applyFill="1" applyBorder="1" applyAlignment="1" applyProtection="1">
      <alignment horizontal="left" vertical="top" wrapText="1"/>
      <protection locked="0"/>
    </xf>
    <xf numFmtId="164" fontId="15" fillId="11" borderId="4" xfId="0" applyNumberFormat="1" applyFont="1" applyFill="1" applyBorder="1" applyAlignment="1" applyProtection="1">
      <alignment horizontal="right" vertical="top" wrapText="1"/>
      <protection locked="0"/>
    </xf>
    <xf numFmtId="0" fontId="0" fillId="11" borderId="5" xfId="0" applyFill="1" applyBorder="1" applyAlignment="1" applyProtection="1">
      <alignment horizontal="left" vertical="top" wrapText="1"/>
      <protection locked="0"/>
    </xf>
    <xf numFmtId="0" fontId="0" fillId="0" borderId="0" xfId="0" applyAlignment="1" applyProtection="1">
      <alignment vertical="top"/>
      <protection locked="0"/>
    </xf>
    <xf numFmtId="0" fontId="0" fillId="11" borderId="3" xfId="0" applyFill="1" applyBorder="1" applyAlignment="1" applyProtection="1">
      <alignment horizontal="left" vertical="top" wrapText="1"/>
      <protection locked="0"/>
    </xf>
    <xf numFmtId="0" fontId="15" fillId="11" borderId="3" xfId="0" applyFont="1" applyFill="1" applyBorder="1" applyAlignment="1" applyProtection="1">
      <alignment horizontal="left" vertical="top" wrapText="1"/>
      <protection locked="0"/>
    </xf>
    <xf numFmtId="164" fontId="15" fillId="11" borderId="3" xfId="0" applyNumberFormat="1" applyFont="1" applyFill="1" applyBorder="1" applyAlignment="1" applyProtection="1">
      <alignment horizontal="right" vertical="top" wrapText="1"/>
      <protection locked="0"/>
    </xf>
    <xf numFmtId="0" fontId="0" fillId="11" borderId="2" xfId="0" applyFill="1" applyBorder="1" applyAlignment="1" applyProtection="1">
      <alignment horizontal="left" vertical="top" wrapText="1"/>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customXml" Target="../customXml/item3.xml" Id="rId13"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customXml" Target="../customXml/item2.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customXml" Target="../customXml/item1.xml" Id="rId11" /><Relationship Type="http://schemas.openxmlformats.org/officeDocument/2006/relationships/worksheet" Target="worksheets/sheet5.xml" Id="rId5" /><Relationship Type="http://schemas.openxmlformats.org/officeDocument/2006/relationships/calcChain" Target="calcChai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4.xml" Id="rId14" /><Relationship Type="http://schemas.openxmlformats.org/officeDocument/2006/relationships/customXml" Target="/customXML/item6.xml" Id="R06dc6ce854a54f09"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election activeCell="A54" sqref="A54"/>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95" t="s">
        <v>1</v>
      </c>
    </row>
    <row r="3" spans="1:2" ht="17.25" customHeight="1" x14ac:dyDescent="0.2"/>
    <row r="4" spans="1:2" ht="23.25" customHeight="1" x14ac:dyDescent="0.2">
      <c r="A4" s="11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70"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6"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ht="17.25" customHeight="1" x14ac:dyDescent="0.2">
      <c r="A51" s="46" t="s">
        <v>44</v>
      </c>
    </row>
    <row r="52" spans="1:1" ht="17.25" customHeight="1" x14ac:dyDescent="0.2">
      <c r="A52" s="46"/>
    </row>
    <row r="53" spans="1:1" ht="22.5" customHeight="1" x14ac:dyDescent="0.2">
      <c r="A53" s="42" t="s">
        <v>45</v>
      </c>
    </row>
    <row r="54" spans="1:1" ht="32.25" customHeight="1" x14ac:dyDescent="0.2">
      <c r="A54" s="105" t="s">
        <v>46</v>
      </c>
    </row>
    <row r="55" spans="1:1" ht="17.25" customHeight="1" x14ac:dyDescent="0.2">
      <c r="A55" s="50" t="s">
        <v>47</v>
      </c>
    </row>
    <row r="56" spans="1:1" ht="17.25" customHeight="1" x14ac:dyDescent="0.2">
      <c r="A56" s="51" t="s">
        <v>48</v>
      </c>
    </row>
    <row r="57" spans="1:1" ht="17.25" customHeight="1" x14ac:dyDescent="0.2">
      <c r="A57" s="66" t="s">
        <v>49</v>
      </c>
    </row>
    <row r="58" spans="1:1" ht="17.25" customHeight="1" x14ac:dyDescent="0.2">
      <c r="A58" s="52" t="s">
        <v>50</v>
      </c>
    </row>
    <row r="59" spans="1:1" x14ac:dyDescent="0.2"/>
    <row r="61" spans="1:1" hidden="1" x14ac:dyDescent="0.2">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E18" sqref="E18"/>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9" t="s">
        <v>51</v>
      </c>
      <c r="B1" s="149"/>
      <c r="C1" s="149"/>
      <c r="D1" s="149"/>
      <c r="E1" s="149"/>
      <c r="F1" s="149"/>
      <c r="G1" s="17"/>
      <c r="H1" s="17"/>
      <c r="I1" s="17"/>
      <c r="J1" s="17"/>
      <c r="K1" s="17"/>
    </row>
    <row r="2" spans="1:11" ht="21" customHeight="1" x14ac:dyDescent="0.2">
      <c r="A2" s="3" t="s">
        <v>52</v>
      </c>
      <c r="B2" s="150" t="s">
        <v>169</v>
      </c>
      <c r="C2" s="150"/>
      <c r="D2" s="150"/>
      <c r="E2" s="150"/>
      <c r="F2" s="150"/>
      <c r="G2" s="17"/>
      <c r="H2" s="17"/>
      <c r="I2" s="17"/>
      <c r="J2" s="17"/>
      <c r="K2" s="17"/>
    </row>
    <row r="3" spans="1:11" ht="21" customHeight="1" x14ac:dyDescent="0.2">
      <c r="A3" s="3" t="s">
        <v>53</v>
      </c>
      <c r="B3" s="150" t="s">
        <v>173</v>
      </c>
      <c r="C3" s="150"/>
      <c r="D3" s="150"/>
      <c r="E3" s="150"/>
      <c r="F3" s="150"/>
      <c r="G3" s="17"/>
      <c r="H3" s="17"/>
      <c r="I3" s="17"/>
      <c r="J3" s="17"/>
      <c r="K3" s="17"/>
    </row>
    <row r="4" spans="1:11" ht="21" customHeight="1" x14ac:dyDescent="0.2">
      <c r="A4" s="3" t="s">
        <v>54</v>
      </c>
      <c r="B4" s="151">
        <v>45915</v>
      </c>
      <c r="C4" s="151"/>
      <c r="D4" s="151"/>
      <c r="E4" s="151"/>
      <c r="F4" s="151"/>
      <c r="G4" s="17"/>
      <c r="H4" s="17"/>
      <c r="I4" s="17"/>
      <c r="J4" s="17"/>
      <c r="K4" s="17"/>
    </row>
    <row r="5" spans="1:11" ht="21" customHeight="1" x14ac:dyDescent="0.2">
      <c r="A5" s="3" t="s">
        <v>55</v>
      </c>
      <c r="B5" s="151">
        <v>46203</v>
      </c>
      <c r="C5" s="151"/>
      <c r="D5" s="151"/>
      <c r="E5" s="151"/>
      <c r="F5" s="151"/>
      <c r="G5" s="17"/>
      <c r="H5" s="17"/>
      <c r="I5" s="17"/>
      <c r="J5" s="17"/>
      <c r="K5" s="17"/>
    </row>
    <row r="6" spans="1:11" ht="21" customHeight="1" x14ac:dyDescent="0.2">
      <c r="A6" s="3" t="s">
        <v>56</v>
      </c>
      <c r="B6" s="148" t="str">
        <f>IF(AND(Travel!B7&lt;&gt;A30,Hospitality!B7&lt;&gt;A30,'All other expenses'!B7&lt;&gt;A30,'Gifts and benefits'!B7&lt;&gt;A30),A31,IF(AND(Travel!B7=A30,Hospitality!B7=A30,'All other expenses'!B7=A30,'Gifts and benefits'!B7=A30),A33,A32))</f>
        <v>Data and totals checked on all sheets</v>
      </c>
      <c r="C6" s="148"/>
      <c r="D6" s="148"/>
      <c r="E6" s="148"/>
      <c r="F6" s="148"/>
      <c r="G6" s="23"/>
      <c r="H6" s="17"/>
      <c r="I6" s="17"/>
      <c r="J6" s="17"/>
      <c r="K6" s="17"/>
    </row>
    <row r="7" spans="1:11" ht="21" customHeight="1" x14ac:dyDescent="0.2">
      <c r="A7" s="3" t="s">
        <v>57</v>
      </c>
      <c r="B7" s="147" t="s">
        <v>89</v>
      </c>
      <c r="C7" s="147"/>
      <c r="D7" s="147"/>
      <c r="E7" s="147"/>
      <c r="F7" s="147"/>
      <c r="G7" s="23"/>
      <c r="H7" s="17"/>
      <c r="I7" s="17"/>
      <c r="J7" s="17"/>
      <c r="K7" s="17"/>
    </row>
    <row r="8" spans="1:11" ht="21" customHeight="1" x14ac:dyDescent="0.2">
      <c r="A8" s="3" t="s">
        <v>59</v>
      </c>
      <c r="B8" s="152" t="s">
        <v>171</v>
      </c>
      <c r="C8" s="152"/>
      <c r="D8" s="152"/>
      <c r="E8" s="152"/>
      <c r="F8" s="152"/>
      <c r="G8" s="23"/>
      <c r="H8" s="17"/>
      <c r="I8" s="17"/>
      <c r="J8" s="17"/>
      <c r="K8" s="17"/>
    </row>
    <row r="9" spans="1:11" ht="66.75" customHeight="1" x14ac:dyDescent="0.2">
      <c r="A9" s="146" t="s">
        <v>60</v>
      </c>
      <c r="B9" s="146"/>
      <c r="C9" s="146"/>
      <c r="D9" s="146"/>
      <c r="E9" s="146"/>
      <c r="F9" s="146"/>
      <c r="G9" s="23"/>
      <c r="H9" s="17"/>
      <c r="I9" s="17"/>
      <c r="J9" s="17"/>
      <c r="K9" s="17"/>
    </row>
    <row r="10" spans="1:11" s="94" customFormat="1" ht="36" customHeight="1" x14ac:dyDescent="0.2">
      <c r="A10" s="88" t="s">
        <v>61</v>
      </c>
      <c r="B10" s="89" t="s">
        <v>62</v>
      </c>
      <c r="C10" s="89" t="s">
        <v>63</v>
      </c>
      <c r="D10" s="90"/>
      <c r="E10" s="91" t="s">
        <v>29</v>
      </c>
      <c r="F10" s="92" t="s">
        <v>64</v>
      </c>
      <c r="G10" s="93"/>
      <c r="H10" s="93"/>
      <c r="I10" s="93"/>
      <c r="J10" s="93"/>
      <c r="K10" s="93"/>
    </row>
    <row r="11" spans="1:11" ht="27.75" customHeight="1" x14ac:dyDescent="0.2">
      <c r="A11" s="8" t="s">
        <v>65</v>
      </c>
      <c r="B11" s="60">
        <f>B15+B16+B17</f>
        <v>9147.8979999999992</v>
      </c>
      <c r="C11" s="67" t="str">
        <f>IF(Travel!B6="",A34,Travel!B6)</f>
        <v>Figures include GST (where applicable)</v>
      </c>
      <c r="D11" s="6"/>
      <c r="E11" s="8" t="s">
        <v>66</v>
      </c>
      <c r="F11" s="33">
        <f>'Gifts and benefits'!C35</f>
        <v>15</v>
      </c>
      <c r="G11" s="29"/>
      <c r="H11" s="29"/>
      <c r="I11" s="29"/>
      <c r="J11" s="29"/>
      <c r="K11" s="29"/>
    </row>
    <row r="12" spans="1:11" ht="27.75" customHeight="1" x14ac:dyDescent="0.2">
      <c r="A12" s="8" t="s">
        <v>24</v>
      </c>
      <c r="B12" s="60">
        <f>Hospitality!B25</f>
        <v>0</v>
      </c>
      <c r="C12" s="67" t="str">
        <f>IF(Hospitality!B6="",A34,Hospitality!B6)</f>
        <v>Figures include GST (where applicable)</v>
      </c>
      <c r="D12" s="6"/>
      <c r="E12" s="8" t="s">
        <v>67</v>
      </c>
      <c r="F12" s="33">
        <f>'Gifts and benefits'!C36</f>
        <v>10</v>
      </c>
      <c r="G12" s="29"/>
      <c r="H12" s="29"/>
      <c r="I12" s="29"/>
      <c r="J12" s="29"/>
      <c r="K12" s="29"/>
    </row>
    <row r="13" spans="1:11" ht="27.75" customHeight="1" x14ac:dyDescent="0.2">
      <c r="A13" s="8" t="s">
        <v>68</v>
      </c>
      <c r="B13" s="60">
        <f>'All other expenses'!B24</f>
        <v>12535</v>
      </c>
      <c r="C13" s="67" t="str">
        <f>IF('All other expenses'!B6="",A34,'All other expenses'!B6)</f>
        <v>Figures include GST (where applicable)</v>
      </c>
      <c r="D13" s="6"/>
      <c r="E13" s="8" t="s">
        <v>69</v>
      </c>
      <c r="F13" s="33">
        <f>'Gifts and benefits'!C37</f>
        <v>5</v>
      </c>
      <c r="G13" s="17"/>
      <c r="H13" s="17"/>
      <c r="I13" s="17"/>
      <c r="J13" s="17"/>
      <c r="K13" s="17"/>
    </row>
    <row r="14" spans="1:11" ht="12.75" customHeight="1" x14ac:dyDescent="0.2">
      <c r="A14" s="7"/>
      <c r="B14" s="61"/>
      <c r="C14" s="68"/>
      <c r="D14" s="34"/>
      <c r="E14" s="6"/>
      <c r="F14" s="35"/>
      <c r="G14" s="17"/>
      <c r="H14" s="17"/>
      <c r="I14" s="17"/>
      <c r="J14" s="17"/>
      <c r="K14" s="17"/>
    </row>
    <row r="15" spans="1:11" ht="27.75" customHeight="1" x14ac:dyDescent="0.2">
      <c r="A15" s="9" t="s">
        <v>70</v>
      </c>
      <c r="B15" s="62">
        <f>Travel!B27</f>
        <v>869.55</v>
      </c>
      <c r="C15" s="69" t="str">
        <f>C11</f>
        <v>Figures include GST (where applicable)</v>
      </c>
      <c r="D15" s="6"/>
      <c r="E15" s="6"/>
      <c r="F15" s="35"/>
      <c r="G15" s="17"/>
      <c r="H15" s="17"/>
      <c r="I15" s="17"/>
      <c r="J15" s="17"/>
      <c r="K15" s="17"/>
    </row>
    <row r="16" spans="1:11" ht="27.75" customHeight="1" x14ac:dyDescent="0.2">
      <c r="A16" s="9" t="s">
        <v>71</v>
      </c>
      <c r="B16" s="62">
        <f>Travel!B73</f>
        <v>7954.518</v>
      </c>
      <c r="C16" s="69" t="str">
        <f>C11</f>
        <v>Figures include GST (where applicable)</v>
      </c>
      <c r="D16" s="36"/>
      <c r="E16" s="6"/>
      <c r="F16" s="37"/>
      <c r="G16" s="17"/>
      <c r="H16" s="17"/>
      <c r="I16" s="17"/>
      <c r="J16" s="17"/>
      <c r="K16" s="17"/>
    </row>
    <row r="17" spans="1:11" ht="27.75" customHeight="1" x14ac:dyDescent="0.2">
      <c r="A17" s="9" t="s">
        <v>72</v>
      </c>
      <c r="B17" s="62">
        <f>Travel!B98</f>
        <v>323.83</v>
      </c>
      <c r="C17" s="69"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73</v>
      </c>
      <c r="B19" s="19"/>
      <c r="C19" s="17"/>
      <c r="D19" s="17"/>
      <c r="E19" s="17"/>
      <c r="F19" s="17"/>
      <c r="G19" s="17"/>
      <c r="H19" s="17"/>
      <c r="I19" s="17"/>
      <c r="J19" s="17"/>
      <c r="K19" s="17"/>
    </row>
    <row r="20" spans="1:11" x14ac:dyDescent="0.2">
      <c r="A20" s="20" t="s">
        <v>74</v>
      </c>
      <c r="D20" s="17"/>
      <c r="E20" s="17"/>
      <c r="F20" s="17"/>
      <c r="G20" s="17"/>
      <c r="H20" s="17"/>
      <c r="I20" s="17"/>
      <c r="J20" s="17"/>
      <c r="K20" s="17"/>
    </row>
    <row r="21" spans="1:11" ht="12.6" customHeight="1" x14ac:dyDescent="0.2">
      <c r="A21" s="20" t="s">
        <v>75</v>
      </c>
      <c r="D21" s="17"/>
      <c r="E21" s="17"/>
      <c r="F21" s="17"/>
      <c r="G21" s="17"/>
      <c r="H21" s="17"/>
      <c r="I21" s="17"/>
      <c r="J21" s="17"/>
      <c r="K21" s="17"/>
    </row>
    <row r="22" spans="1:11" ht="12.6" customHeight="1" x14ac:dyDescent="0.2">
      <c r="A22" s="20" t="s">
        <v>76</v>
      </c>
      <c r="D22" s="17"/>
      <c r="E22" s="17"/>
      <c r="F22" s="17"/>
      <c r="G22" s="17"/>
      <c r="H22" s="17"/>
      <c r="I22" s="17"/>
      <c r="J22" s="17"/>
      <c r="K22" s="17"/>
    </row>
    <row r="23" spans="1:11" ht="12.6" customHeight="1" x14ac:dyDescent="0.2">
      <c r="A23" s="20" t="s">
        <v>77</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78</v>
      </c>
      <c r="B25" s="13"/>
      <c r="C25" s="13"/>
      <c r="D25" s="13"/>
      <c r="E25" s="13"/>
      <c r="F25" s="13"/>
      <c r="G25" s="17"/>
      <c r="H25" s="17"/>
      <c r="I25" s="17"/>
      <c r="J25" s="17"/>
      <c r="K25" s="17"/>
    </row>
    <row r="26" spans="1:11" ht="12.75" hidden="1" customHeight="1" x14ac:dyDescent="0.2">
      <c r="A26" s="11" t="s">
        <v>79</v>
      </c>
      <c r="B26" s="4"/>
      <c r="C26" s="4"/>
      <c r="D26" s="11"/>
      <c r="E26" s="11"/>
      <c r="F26" s="11"/>
      <c r="G26" s="17"/>
      <c r="H26" s="17"/>
      <c r="I26" s="17"/>
      <c r="J26" s="17"/>
      <c r="K26" s="17"/>
    </row>
    <row r="27" spans="1:11" hidden="1" x14ac:dyDescent="0.2">
      <c r="A27" s="10" t="s">
        <v>80</v>
      </c>
      <c r="B27" s="10"/>
      <c r="C27" s="10"/>
      <c r="D27" s="10"/>
      <c r="E27" s="10"/>
      <c r="F27" s="10"/>
      <c r="G27" s="17"/>
      <c r="H27" s="17"/>
      <c r="I27" s="17"/>
      <c r="J27" s="17"/>
      <c r="K27" s="17"/>
    </row>
    <row r="28" spans="1:11" hidden="1" x14ac:dyDescent="0.2">
      <c r="A28" s="10" t="s">
        <v>81</v>
      </c>
      <c r="B28" s="10"/>
      <c r="C28" s="10"/>
      <c r="D28" s="10"/>
      <c r="E28" s="10"/>
      <c r="F28" s="10"/>
      <c r="G28" s="17"/>
      <c r="H28" s="17"/>
      <c r="I28" s="17"/>
      <c r="J28" s="17"/>
      <c r="K28" s="17"/>
    </row>
    <row r="29" spans="1:11" hidden="1" x14ac:dyDescent="0.2">
      <c r="A29" s="11" t="s">
        <v>82</v>
      </c>
      <c r="B29" s="11"/>
      <c r="C29" s="11"/>
      <c r="D29" s="11"/>
      <c r="E29" s="11"/>
      <c r="F29" s="11"/>
      <c r="G29" s="17"/>
      <c r="H29" s="17"/>
      <c r="I29" s="17"/>
      <c r="J29" s="17"/>
      <c r="K29" s="17"/>
    </row>
    <row r="30" spans="1:11" hidden="1" x14ac:dyDescent="0.2">
      <c r="A30" s="11" t="s">
        <v>83</v>
      </c>
      <c r="B30" s="11"/>
      <c r="C30" s="11"/>
      <c r="D30" s="11"/>
      <c r="E30" s="11"/>
      <c r="F30" s="11"/>
      <c r="G30" s="17"/>
      <c r="H30" s="17"/>
      <c r="I30" s="17"/>
      <c r="J30" s="17"/>
      <c r="K30" s="17"/>
    </row>
    <row r="31" spans="1:11" hidden="1" x14ac:dyDescent="0.2">
      <c r="A31" s="10" t="s">
        <v>84</v>
      </c>
      <c r="B31" s="10"/>
      <c r="C31" s="10"/>
      <c r="D31" s="10"/>
      <c r="E31" s="10"/>
      <c r="F31" s="10"/>
      <c r="G31" s="17"/>
      <c r="H31" s="17"/>
      <c r="I31" s="17"/>
      <c r="J31" s="17"/>
      <c r="K31" s="17"/>
    </row>
    <row r="32" spans="1:11" hidden="1" x14ac:dyDescent="0.2">
      <c r="A32" s="10" t="s">
        <v>85</v>
      </c>
      <c r="B32" s="10"/>
      <c r="C32" s="10"/>
      <c r="D32" s="10"/>
      <c r="E32" s="10"/>
      <c r="F32" s="10"/>
      <c r="G32" s="17"/>
      <c r="H32" s="17"/>
      <c r="I32" s="17"/>
      <c r="J32" s="17"/>
      <c r="K32" s="17"/>
    </row>
    <row r="33" spans="1:11" hidden="1" x14ac:dyDescent="0.2">
      <c r="A33" s="10" t="s">
        <v>86</v>
      </c>
      <c r="B33" s="10"/>
      <c r="C33" s="10"/>
      <c r="D33" s="10"/>
      <c r="E33" s="10"/>
      <c r="F33" s="10"/>
      <c r="G33" s="17"/>
      <c r="H33" s="17"/>
      <c r="I33" s="17"/>
      <c r="J33" s="17"/>
      <c r="K33" s="17"/>
    </row>
    <row r="34" spans="1:11" hidden="1" x14ac:dyDescent="0.2">
      <c r="A34" s="11" t="s">
        <v>87</v>
      </c>
      <c r="B34" s="11"/>
      <c r="C34" s="11"/>
      <c r="D34" s="11"/>
      <c r="E34" s="11"/>
      <c r="F34" s="11"/>
      <c r="G34" s="17"/>
      <c r="H34" s="17"/>
      <c r="I34" s="17"/>
      <c r="J34" s="17"/>
      <c r="K34" s="17"/>
    </row>
    <row r="35" spans="1:11" hidden="1" x14ac:dyDescent="0.2">
      <c r="A35" s="11" t="s">
        <v>88</v>
      </c>
      <c r="B35" s="11"/>
      <c r="C35" s="11"/>
      <c r="D35" s="11"/>
      <c r="E35" s="11"/>
      <c r="F35" s="11"/>
      <c r="G35" s="17"/>
      <c r="H35" s="17"/>
      <c r="I35" s="17"/>
      <c r="J35" s="17"/>
      <c r="K35" s="17"/>
    </row>
    <row r="36" spans="1:11" hidden="1" x14ac:dyDescent="0.2">
      <c r="A36" s="10" t="s">
        <v>58</v>
      </c>
      <c r="B36" s="64"/>
      <c r="C36" s="64"/>
      <c r="D36" s="64"/>
      <c r="E36" s="64"/>
      <c r="F36" s="64"/>
      <c r="G36" s="17"/>
      <c r="H36" s="17"/>
      <c r="I36" s="17"/>
      <c r="J36" s="17"/>
      <c r="K36" s="17"/>
    </row>
    <row r="37" spans="1:11" hidden="1" x14ac:dyDescent="0.2">
      <c r="A37" s="10" t="s">
        <v>89</v>
      </c>
      <c r="B37" s="64"/>
      <c r="C37" s="64"/>
      <c r="D37" s="64"/>
      <c r="E37" s="64"/>
      <c r="F37" s="64"/>
      <c r="G37" s="17"/>
      <c r="H37" s="17"/>
      <c r="I37" s="17"/>
      <c r="J37" s="17"/>
      <c r="K37" s="17"/>
    </row>
    <row r="38" spans="1:11" hidden="1" x14ac:dyDescent="0.2">
      <c r="A38" s="10" t="s">
        <v>168</v>
      </c>
      <c r="B38" s="64"/>
      <c r="C38" s="64"/>
      <c r="D38" s="64"/>
      <c r="E38" s="64"/>
      <c r="F38" s="64"/>
      <c r="G38" s="17"/>
      <c r="H38" s="17"/>
      <c r="I38" s="17"/>
      <c r="J38" s="17"/>
      <c r="K38" s="17"/>
    </row>
    <row r="39" spans="1:11" hidden="1" x14ac:dyDescent="0.2">
      <c r="A39" s="11" t="s">
        <v>90</v>
      </c>
      <c r="B39" s="4"/>
      <c r="C39" s="4"/>
      <c r="D39" s="4"/>
      <c r="E39" s="4"/>
      <c r="F39" s="4"/>
      <c r="G39" s="17"/>
      <c r="H39" s="17"/>
      <c r="I39" s="17"/>
      <c r="J39" s="17"/>
      <c r="K39" s="17"/>
    </row>
    <row r="40" spans="1:11" hidden="1" x14ac:dyDescent="0.2">
      <c r="A40" s="4" t="s">
        <v>91</v>
      </c>
      <c r="B40" s="4"/>
      <c r="C40" s="4"/>
      <c r="D40" s="4"/>
      <c r="E40" s="4"/>
      <c r="F40" s="4"/>
      <c r="G40" s="17"/>
      <c r="H40" s="17"/>
      <c r="I40" s="17"/>
      <c r="J40" s="17"/>
      <c r="K40" s="17"/>
    </row>
    <row r="41" spans="1:11" hidden="1" x14ac:dyDescent="0.2">
      <c r="A41" s="4" t="s">
        <v>92</v>
      </c>
      <c r="B41" s="4"/>
      <c r="C41" s="4"/>
      <c r="D41" s="4"/>
      <c r="E41" s="4"/>
      <c r="F41" s="4"/>
      <c r="G41" s="17"/>
      <c r="H41" s="17"/>
      <c r="I41" s="17"/>
      <c r="J41" s="17"/>
      <c r="K41" s="17"/>
    </row>
    <row r="42" spans="1:11" hidden="1" x14ac:dyDescent="0.2">
      <c r="A42" s="4" t="s">
        <v>93</v>
      </c>
      <c r="B42" s="4"/>
      <c r="C42" s="4"/>
      <c r="D42" s="4"/>
      <c r="E42" s="4"/>
      <c r="F42" s="4"/>
      <c r="G42" s="17"/>
      <c r="H42" s="17"/>
      <c r="I42" s="17"/>
      <c r="J42" s="17"/>
      <c r="K42" s="17"/>
    </row>
    <row r="43" spans="1:11" hidden="1" x14ac:dyDescent="0.2">
      <c r="A43" s="4" t="s">
        <v>94</v>
      </c>
      <c r="B43" s="4"/>
      <c r="C43" s="4"/>
      <c r="D43" s="4"/>
      <c r="E43" s="4"/>
      <c r="F43" s="4"/>
      <c r="G43" s="17"/>
      <c r="H43" s="17"/>
      <c r="I43" s="17"/>
      <c r="J43" s="17"/>
      <c r="K43" s="17"/>
    </row>
    <row r="44" spans="1:11" hidden="1" x14ac:dyDescent="0.2">
      <c r="A44" s="4" t="s">
        <v>95</v>
      </c>
      <c r="B44" s="4"/>
      <c r="C44" s="4"/>
      <c r="D44" s="4"/>
      <c r="E44" s="4"/>
      <c r="F44" s="4"/>
      <c r="G44" s="17"/>
      <c r="H44" s="17"/>
      <c r="I44" s="17"/>
      <c r="J44" s="17"/>
      <c r="K44" s="17"/>
    </row>
    <row r="45" spans="1:11" hidden="1" x14ac:dyDescent="0.2">
      <c r="A45" s="65" t="s">
        <v>96</v>
      </c>
      <c r="B45" s="64"/>
      <c r="C45" s="64"/>
      <c r="D45" s="64"/>
      <c r="E45" s="64"/>
      <c r="F45" s="64"/>
      <c r="G45" s="17"/>
      <c r="H45" s="17"/>
      <c r="I45" s="17"/>
      <c r="J45" s="17"/>
      <c r="K45" s="17"/>
    </row>
    <row r="46" spans="1:11" hidden="1" x14ac:dyDescent="0.2">
      <c r="A46" s="64" t="s">
        <v>97</v>
      </c>
      <c r="B46" s="64"/>
      <c r="C46" s="64"/>
      <c r="D46" s="64"/>
      <c r="E46" s="64"/>
      <c r="F46" s="64"/>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2" t="s">
        <v>98</v>
      </c>
      <c r="B48" s="64"/>
      <c r="C48" s="64"/>
      <c r="D48" s="64"/>
      <c r="E48" s="64"/>
      <c r="F48" s="64"/>
      <c r="G48" s="17"/>
      <c r="H48" s="17"/>
      <c r="I48" s="17"/>
      <c r="J48" s="17"/>
      <c r="K48" s="17"/>
    </row>
    <row r="49" spans="1:11" ht="25.5" hidden="1" x14ac:dyDescent="0.2">
      <c r="A49" s="82" t="s">
        <v>99</v>
      </c>
      <c r="B49" s="64"/>
      <c r="C49" s="64"/>
      <c r="D49" s="64"/>
      <c r="E49" s="64"/>
      <c r="F49" s="64"/>
      <c r="G49" s="17"/>
      <c r="H49" s="17"/>
      <c r="I49" s="17"/>
      <c r="J49" s="17"/>
      <c r="K49" s="17"/>
    </row>
    <row r="50" spans="1:11" ht="25.5" hidden="1" x14ac:dyDescent="0.2">
      <c r="A50" s="83" t="s">
        <v>100</v>
      </c>
      <c r="B50" s="4"/>
      <c r="C50" s="4"/>
      <c r="D50" s="4"/>
      <c r="E50" s="4"/>
      <c r="F50" s="4"/>
      <c r="G50" s="17"/>
      <c r="H50" s="17"/>
      <c r="I50" s="17"/>
      <c r="J50" s="17"/>
      <c r="K50" s="17"/>
    </row>
    <row r="51" spans="1:11" ht="25.5" hidden="1" x14ac:dyDescent="0.2">
      <c r="A51" s="83" t="s">
        <v>101</v>
      </c>
      <c r="B51" s="4"/>
      <c r="C51" s="4"/>
      <c r="D51" s="4"/>
      <c r="E51" s="4"/>
      <c r="F51" s="4"/>
      <c r="G51" s="17"/>
      <c r="H51" s="17"/>
      <c r="I51" s="17"/>
      <c r="J51" s="17"/>
      <c r="K51" s="17"/>
    </row>
    <row r="52" spans="1:11" ht="38.25" hidden="1" x14ac:dyDescent="0.2">
      <c r="A52" s="83" t="s">
        <v>102</v>
      </c>
      <c r="B52" s="75"/>
      <c r="C52" s="75"/>
      <c r="D52" s="75"/>
      <c r="E52" s="11"/>
      <c r="F52" s="11"/>
      <c r="G52" s="17"/>
      <c r="H52" s="17"/>
      <c r="I52" s="17"/>
      <c r="J52" s="17"/>
      <c r="K52" s="17"/>
    </row>
    <row r="53" spans="1:11" hidden="1" x14ac:dyDescent="0.2">
      <c r="A53" s="80" t="s">
        <v>103</v>
      </c>
      <c r="B53" s="74"/>
      <c r="C53" s="74"/>
      <c r="D53" s="74"/>
      <c r="E53" s="10"/>
      <c r="F53" s="10" t="b">
        <v>1</v>
      </c>
      <c r="G53" s="17"/>
      <c r="H53" s="17"/>
      <c r="I53" s="17"/>
      <c r="J53" s="17"/>
      <c r="K53" s="17"/>
    </row>
    <row r="54" spans="1:11" hidden="1" x14ac:dyDescent="0.2">
      <c r="A54" s="81" t="s">
        <v>104</v>
      </c>
      <c r="B54" s="80"/>
      <c r="C54" s="80"/>
      <c r="D54" s="80"/>
      <c r="E54" s="10"/>
      <c r="F54" s="10" t="b">
        <v>0</v>
      </c>
      <c r="G54" s="17"/>
      <c r="H54" s="17"/>
      <c r="I54" s="17"/>
      <c r="J54" s="17"/>
      <c r="K54" s="17"/>
    </row>
    <row r="55" spans="1:11" hidden="1" x14ac:dyDescent="0.2">
      <c r="A55" s="84"/>
      <c r="B55" s="76">
        <f>COUNT(Travel!B12:B26)</f>
        <v>3</v>
      </c>
      <c r="C55" s="76"/>
      <c r="D55" s="76">
        <f>COUNTIF(Travel!D12:D26,"*")</f>
        <v>3</v>
      </c>
      <c r="E55" s="77"/>
      <c r="F55" s="77" t="b">
        <f>MIN(B55,D55)=MAX(B55,D55)</f>
        <v>1</v>
      </c>
      <c r="G55" s="17"/>
      <c r="H55" s="17"/>
      <c r="I55" s="17"/>
      <c r="J55" s="17"/>
      <c r="K55" s="17"/>
    </row>
    <row r="56" spans="1:11" hidden="1" x14ac:dyDescent="0.2">
      <c r="A56" s="84" t="s">
        <v>105</v>
      </c>
      <c r="B56" s="76">
        <f>COUNT(Travel!B31:B72)</f>
        <v>39</v>
      </c>
      <c r="C56" s="76"/>
      <c r="D56" s="76">
        <f>COUNTIF(Travel!D31:D72,"*")</f>
        <v>39</v>
      </c>
      <c r="E56" s="77"/>
      <c r="F56" s="77" t="b">
        <f>MIN(B56,D56)=MAX(B56,D56)</f>
        <v>1</v>
      </c>
    </row>
    <row r="57" spans="1:11" hidden="1" x14ac:dyDescent="0.2">
      <c r="A57" s="85"/>
      <c r="B57" s="76">
        <f>COUNT(Travel!B77:B97)</f>
        <v>18</v>
      </c>
      <c r="C57" s="76"/>
      <c r="D57" s="76">
        <f>COUNTIF(Travel!D77:D97,"*")</f>
        <v>18</v>
      </c>
      <c r="E57" s="77"/>
      <c r="F57" s="77" t="b">
        <f>MIN(B57,D57)=MAX(B57,D57)</f>
        <v>1</v>
      </c>
    </row>
    <row r="58" spans="1:11" hidden="1" x14ac:dyDescent="0.2">
      <c r="A58" s="86" t="s">
        <v>106</v>
      </c>
      <c r="B58" s="78">
        <f>COUNT(Hospitality!B11:B24)</f>
        <v>0</v>
      </c>
      <c r="C58" s="78"/>
      <c r="D58" s="78">
        <f>COUNTIF(Hospitality!D11:D24,"*")</f>
        <v>0</v>
      </c>
      <c r="E58" s="79"/>
      <c r="F58" s="79" t="b">
        <f>MIN(B58,D58)=MAX(B58,D58)</f>
        <v>1</v>
      </c>
    </row>
    <row r="59" spans="1:11" hidden="1" x14ac:dyDescent="0.2">
      <c r="A59" s="87" t="s">
        <v>107</v>
      </c>
      <c r="B59" s="77">
        <f>COUNT('All other expenses'!B11:B23)</f>
        <v>3</v>
      </c>
      <c r="C59" s="77"/>
      <c r="D59" s="77">
        <f>COUNTIF('All other expenses'!D11:D23,"*")</f>
        <v>3</v>
      </c>
      <c r="E59" s="77"/>
      <c r="F59" s="77" t="b">
        <f>MIN(B59,D59)=MAX(B59,D59)</f>
        <v>1</v>
      </c>
    </row>
    <row r="60" spans="1:11" hidden="1" x14ac:dyDescent="0.2">
      <c r="A60" s="86" t="s">
        <v>108</v>
      </c>
      <c r="B60" s="78">
        <f>COUNTIF('Gifts and benefits'!B11:B34,"*")</f>
        <v>15</v>
      </c>
      <c r="C60" s="78">
        <f>COUNTIF('Gifts and benefits'!C11:C34,"*")</f>
        <v>15</v>
      </c>
      <c r="D60" s="78"/>
      <c r="E60" s="78">
        <f>COUNTA('Gifts and benefits'!E11:E34)</f>
        <v>15</v>
      </c>
      <c r="F60" s="79"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20"/>
  <sheetViews>
    <sheetView zoomScaleNormal="100" workbookViewId="0">
      <selection activeCell="B68" sqref="B6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9" t="s">
        <v>109</v>
      </c>
      <c r="B1" s="149"/>
      <c r="C1" s="149"/>
      <c r="D1" s="149"/>
      <c r="E1" s="149"/>
      <c r="F1" s="17"/>
    </row>
    <row r="2" spans="1:6" ht="21" customHeight="1" x14ac:dyDescent="0.2">
      <c r="A2" s="3" t="s">
        <v>52</v>
      </c>
      <c r="B2" s="153" t="str">
        <f>'Summary and sign-off'!B2:F2</f>
        <v>Pharmac</v>
      </c>
      <c r="C2" s="153"/>
      <c r="D2" s="153"/>
      <c r="E2" s="153"/>
      <c r="F2" s="17"/>
    </row>
    <row r="3" spans="1:6" ht="21" customHeight="1" x14ac:dyDescent="0.2">
      <c r="A3" s="3" t="s">
        <v>110</v>
      </c>
      <c r="B3" s="153" t="str">
        <f>'Summary and sign-off'!B3:F3</f>
        <v>Natalie McMurtry</v>
      </c>
      <c r="C3" s="153"/>
      <c r="D3" s="153"/>
      <c r="E3" s="153"/>
      <c r="F3" s="17"/>
    </row>
    <row r="4" spans="1:6" ht="21" customHeight="1" x14ac:dyDescent="0.2">
      <c r="A4" s="3" t="s">
        <v>111</v>
      </c>
      <c r="B4" s="153">
        <f>'Summary and sign-off'!B4:F4</f>
        <v>45915</v>
      </c>
      <c r="C4" s="153"/>
      <c r="D4" s="153"/>
      <c r="E4" s="153"/>
      <c r="F4" s="17"/>
    </row>
    <row r="5" spans="1:6" ht="21" customHeight="1" x14ac:dyDescent="0.2">
      <c r="A5" s="3" t="s">
        <v>112</v>
      </c>
      <c r="B5" s="153">
        <f>'Summary and sign-off'!B5:F5</f>
        <v>46203</v>
      </c>
      <c r="C5" s="153"/>
      <c r="D5" s="153"/>
      <c r="E5" s="153"/>
      <c r="F5" s="17"/>
    </row>
    <row r="6" spans="1:6" ht="21" customHeight="1" x14ac:dyDescent="0.2">
      <c r="A6" s="3" t="s">
        <v>113</v>
      </c>
      <c r="B6" s="147" t="s">
        <v>80</v>
      </c>
      <c r="C6" s="147"/>
      <c r="D6" s="147"/>
      <c r="E6" s="147"/>
      <c r="F6" s="17"/>
    </row>
    <row r="7" spans="1:6" ht="21" customHeight="1" x14ac:dyDescent="0.2">
      <c r="A7" s="3" t="s">
        <v>56</v>
      </c>
      <c r="B7" s="147" t="s">
        <v>83</v>
      </c>
      <c r="C7" s="147"/>
      <c r="D7" s="147"/>
      <c r="E7" s="147"/>
      <c r="F7" s="17"/>
    </row>
    <row r="8" spans="1:6" ht="36" customHeight="1" x14ac:dyDescent="0.2">
      <c r="A8" s="156" t="s">
        <v>114</v>
      </c>
      <c r="B8" s="157"/>
      <c r="C8" s="157"/>
      <c r="D8" s="157"/>
      <c r="E8" s="157"/>
      <c r="F8" s="19"/>
    </row>
    <row r="9" spans="1:6" ht="36" customHeight="1" x14ac:dyDescent="0.2">
      <c r="A9" s="158" t="s">
        <v>115</v>
      </c>
      <c r="B9" s="159"/>
      <c r="C9" s="159"/>
      <c r="D9" s="159"/>
      <c r="E9" s="159"/>
      <c r="F9" s="19"/>
    </row>
    <row r="10" spans="1:6" ht="24.75" customHeight="1" x14ac:dyDescent="0.2">
      <c r="A10" s="155" t="s">
        <v>116</v>
      </c>
      <c r="B10" s="160"/>
      <c r="C10" s="155"/>
      <c r="D10" s="155"/>
      <c r="E10" s="155"/>
      <c r="F10" s="29"/>
    </row>
    <row r="11" spans="1:6" ht="27" customHeight="1" x14ac:dyDescent="0.2">
      <c r="A11" s="24" t="s">
        <v>117</v>
      </c>
      <c r="B11" s="24" t="s">
        <v>118</v>
      </c>
      <c r="C11" s="24" t="s">
        <v>119</v>
      </c>
      <c r="D11" s="24" t="s">
        <v>120</v>
      </c>
      <c r="E11" s="24" t="s">
        <v>121</v>
      </c>
      <c r="F11" s="30"/>
    </row>
    <row r="12" spans="1:6" s="2" customFormat="1" hidden="1" x14ac:dyDescent="0.2">
      <c r="A12" s="96"/>
      <c r="B12" s="97"/>
      <c r="C12" s="98"/>
      <c r="D12" s="98"/>
      <c r="E12" s="99"/>
      <c r="F12" s="1"/>
    </row>
    <row r="13" spans="1:6" s="2" customFormat="1" x14ac:dyDescent="0.2">
      <c r="A13" s="120">
        <v>46129</v>
      </c>
      <c r="B13" s="121">
        <v>25.47</v>
      </c>
      <c r="C13" s="122" t="s">
        <v>193</v>
      </c>
      <c r="D13" s="122" t="s">
        <v>175</v>
      </c>
      <c r="E13" s="123" t="s">
        <v>170</v>
      </c>
      <c r="F13" s="1"/>
    </row>
    <row r="14" spans="1:6" s="2" customFormat="1" x14ac:dyDescent="0.2">
      <c r="A14" s="135">
        <v>46129</v>
      </c>
      <c r="B14" s="121">
        <v>424.41</v>
      </c>
      <c r="C14" s="122" t="s">
        <v>209</v>
      </c>
      <c r="D14" s="122" t="s">
        <v>204</v>
      </c>
      <c r="E14" s="123" t="s">
        <v>205</v>
      </c>
      <c r="F14" s="1"/>
    </row>
    <row r="15" spans="1:6" s="2" customFormat="1" x14ac:dyDescent="0.2">
      <c r="A15" s="135">
        <v>46136</v>
      </c>
      <c r="B15" s="121">
        <v>419.67</v>
      </c>
      <c r="C15" s="122" t="s">
        <v>209</v>
      </c>
      <c r="D15" s="122" t="s">
        <v>204</v>
      </c>
      <c r="E15" s="123" t="s">
        <v>205</v>
      </c>
      <c r="F15" s="1"/>
    </row>
    <row r="16" spans="1:6" s="2" customFormat="1" x14ac:dyDescent="0.2">
      <c r="A16" s="120"/>
      <c r="B16" s="121"/>
      <c r="C16" s="122"/>
      <c r="D16" s="122"/>
      <c r="E16" s="123"/>
      <c r="F16" s="1"/>
    </row>
    <row r="17" spans="1:6" s="2" customFormat="1" x14ac:dyDescent="0.2">
      <c r="A17" s="135"/>
      <c r="B17" s="137"/>
      <c r="C17" s="122"/>
      <c r="D17" s="122"/>
      <c r="E17" s="123"/>
      <c r="F17" s="1"/>
    </row>
    <row r="18" spans="1:6" s="2" customFormat="1" x14ac:dyDescent="0.2">
      <c r="A18" s="120"/>
      <c r="B18" s="137"/>
      <c r="C18" s="122"/>
      <c r="D18" s="122"/>
      <c r="E18" s="123"/>
      <c r="F18" s="1"/>
    </row>
    <row r="19" spans="1:6" s="2" customFormat="1" x14ac:dyDescent="0.2">
      <c r="A19" s="135"/>
      <c r="B19" s="121"/>
      <c r="C19" s="122"/>
      <c r="D19" s="122"/>
      <c r="E19" s="123"/>
      <c r="F19" s="1"/>
    </row>
    <row r="20" spans="1:6" s="2" customFormat="1" x14ac:dyDescent="0.2">
      <c r="A20" s="135"/>
      <c r="B20" s="121"/>
      <c r="C20" s="122"/>
      <c r="D20" s="122"/>
      <c r="E20" s="123"/>
      <c r="F20" s="1"/>
    </row>
    <row r="21" spans="1:6" s="2" customFormat="1" x14ac:dyDescent="0.2">
      <c r="A21" s="135"/>
      <c r="B21" s="121"/>
      <c r="C21" s="122"/>
      <c r="D21" s="122"/>
      <c r="E21" s="123"/>
      <c r="F21" s="1"/>
    </row>
    <row r="22" spans="1:6" s="2" customFormat="1" x14ac:dyDescent="0.2">
      <c r="A22" s="120"/>
      <c r="B22" s="121"/>
      <c r="C22" s="122"/>
      <c r="D22" s="122"/>
      <c r="E22" s="123"/>
      <c r="F22" s="1"/>
    </row>
    <row r="23" spans="1:6" s="2" customFormat="1" ht="12.75" customHeight="1" x14ac:dyDescent="0.2">
      <c r="A23" s="120"/>
      <c r="B23" s="121"/>
      <c r="C23" s="122"/>
      <c r="D23" s="122"/>
      <c r="E23" s="123"/>
      <c r="F23" s="1"/>
    </row>
    <row r="24" spans="1:6" s="2" customFormat="1" x14ac:dyDescent="0.2">
      <c r="A24" s="124"/>
      <c r="B24" s="121"/>
      <c r="C24" s="122"/>
      <c r="D24" s="122"/>
      <c r="E24" s="123"/>
      <c r="F24" s="1"/>
    </row>
    <row r="25" spans="1:6" s="2" customFormat="1" x14ac:dyDescent="0.2">
      <c r="A25" s="124"/>
      <c r="B25" s="121"/>
      <c r="C25" s="122"/>
      <c r="D25" s="122"/>
      <c r="E25" s="123"/>
      <c r="F25" s="1"/>
    </row>
    <row r="26" spans="1:6" s="2" customFormat="1" hidden="1" x14ac:dyDescent="0.2">
      <c r="A26" s="106"/>
      <c r="B26" s="107"/>
      <c r="C26" s="108"/>
      <c r="D26" s="108"/>
      <c r="E26" s="109"/>
      <c r="F26" s="1"/>
    </row>
    <row r="27" spans="1:6" ht="19.5" customHeight="1" x14ac:dyDescent="0.2">
      <c r="A27" s="72" t="s">
        <v>122</v>
      </c>
      <c r="B27" s="73">
        <f>SUM(B12:B26)</f>
        <v>869.55</v>
      </c>
      <c r="C27" s="131" t="str">
        <f>IF(SUBTOTAL(3,B12:B26)=SUBTOTAL(103,B12:B26),'Summary and sign-off'!$A$48,'Summary and sign-off'!$A$49)</f>
        <v>Check - there are no hidden rows with data</v>
      </c>
      <c r="D27" s="154" t="str">
        <f>IF('Summary and sign-off'!F55='Summary and sign-off'!F54,'Summary and sign-off'!A51,'Summary and sign-off'!A50)</f>
        <v>Check - each entry provides sufficient information</v>
      </c>
      <c r="E27" s="154"/>
      <c r="F27" s="17"/>
    </row>
    <row r="28" spans="1:6" ht="10.5" customHeight="1" x14ac:dyDescent="0.2">
      <c r="A28" s="17"/>
      <c r="B28" s="19"/>
      <c r="C28" s="17"/>
      <c r="D28" s="17"/>
      <c r="E28" s="17"/>
      <c r="F28" s="17"/>
    </row>
    <row r="29" spans="1:6" ht="24.75" customHeight="1" x14ac:dyDescent="0.2">
      <c r="A29" s="155" t="s">
        <v>123</v>
      </c>
      <c r="B29" s="155"/>
      <c r="C29" s="155"/>
      <c r="D29" s="155"/>
      <c r="E29" s="155"/>
      <c r="F29" s="29"/>
    </row>
    <row r="30" spans="1:6" ht="27" customHeight="1" x14ac:dyDescent="0.2">
      <c r="A30" s="24" t="s">
        <v>117</v>
      </c>
      <c r="B30" s="24" t="s">
        <v>62</v>
      </c>
      <c r="C30" s="24" t="s">
        <v>124</v>
      </c>
      <c r="D30" s="24" t="s">
        <v>120</v>
      </c>
      <c r="E30" s="24" t="s">
        <v>121</v>
      </c>
      <c r="F30" s="30"/>
    </row>
    <row r="31" spans="1:6" s="2" customFormat="1" hidden="1" x14ac:dyDescent="0.2">
      <c r="A31" s="96"/>
      <c r="B31" s="97"/>
      <c r="C31" s="98"/>
      <c r="D31" s="98"/>
      <c r="E31" s="99"/>
      <c r="F31" s="1"/>
    </row>
    <row r="32" spans="1:6" s="2" customFormat="1" x14ac:dyDescent="0.2">
      <c r="A32" s="120">
        <v>45960</v>
      </c>
      <c r="B32" s="121">
        <v>205.04</v>
      </c>
      <c r="C32" s="122" t="s">
        <v>196</v>
      </c>
      <c r="D32" s="122" t="s">
        <v>250</v>
      </c>
      <c r="E32" s="123" t="s">
        <v>178</v>
      </c>
      <c r="F32" s="1"/>
    </row>
    <row r="33" spans="1:6" s="2" customFormat="1" x14ac:dyDescent="0.2">
      <c r="A33" s="139">
        <v>45961</v>
      </c>
      <c r="B33" s="121">
        <v>9.7200000000000006</v>
      </c>
      <c r="C33" s="122" t="s">
        <v>235</v>
      </c>
      <c r="D33" s="122" t="s">
        <v>175</v>
      </c>
      <c r="E33" s="123" t="s">
        <v>178</v>
      </c>
      <c r="F33" s="1"/>
    </row>
    <row r="34" spans="1:6" s="2" customFormat="1" x14ac:dyDescent="0.2">
      <c r="A34" s="139">
        <v>45961</v>
      </c>
      <c r="B34" s="121">
        <v>10.71</v>
      </c>
      <c r="C34" s="122" t="s">
        <v>235</v>
      </c>
      <c r="D34" s="142" t="s">
        <v>175</v>
      </c>
      <c r="E34" s="143" t="s">
        <v>178</v>
      </c>
      <c r="F34" s="1"/>
    </row>
    <row r="35" spans="1:6" s="2" customFormat="1" x14ac:dyDescent="0.2">
      <c r="A35" s="120">
        <v>45961</v>
      </c>
      <c r="B35" s="121">
        <v>10.25</v>
      </c>
      <c r="C35" s="122" t="s">
        <v>177</v>
      </c>
      <c r="D35" s="120" t="s">
        <v>175</v>
      </c>
      <c r="E35" s="120" t="s">
        <v>178</v>
      </c>
      <c r="F35" s="1"/>
    </row>
    <row r="36" spans="1:6" s="2" customFormat="1" x14ac:dyDescent="0.2">
      <c r="A36" s="120">
        <v>46327</v>
      </c>
      <c r="B36" s="121">
        <v>403.2</v>
      </c>
      <c r="C36" s="122" t="s">
        <v>198</v>
      </c>
      <c r="D36" s="122" t="s">
        <v>206</v>
      </c>
      <c r="E36" s="123" t="s">
        <v>178</v>
      </c>
      <c r="F36" s="1"/>
    </row>
    <row r="37" spans="1:6" s="2" customFormat="1" x14ac:dyDescent="0.2">
      <c r="A37" s="120">
        <v>46327</v>
      </c>
      <c r="B37" s="121">
        <v>144.5</v>
      </c>
      <c r="C37" s="122" t="s">
        <v>198</v>
      </c>
      <c r="D37" s="122" t="s">
        <v>207</v>
      </c>
      <c r="E37" s="123" t="s">
        <v>178</v>
      </c>
      <c r="F37" s="1"/>
    </row>
    <row r="38" spans="1:6" s="2" customFormat="1" x14ac:dyDescent="0.2">
      <c r="A38" s="120">
        <v>45962</v>
      </c>
      <c r="B38" s="121">
        <v>42.57</v>
      </c>
      <c r="C38" s="122" t="s">
        <v>177</v>
      </c>
      <c r="D38" s="122" t="s">
        <v>175</v>
      </c>
      <c r="E38" s="123" t="s">
        <v>178</v>
      </c>
      <c r="F38" s="1"/>
    </row>
    <row r="39" spans="1:6" s="2" customFormat="1" ht="25.5" x14ac:dyDescent="0.2">
      <c r="A39" s="120">
        <v>46044</v>
      </c>
      <c r="B39" s="121">
        <v>823.35</v>
      </c>
      <c r="C39" s="142" t="s">
        <v>215</v>
      </c>
      <c r="D39" s="122" t="s">
        <v>251</v>
      </c>
      <c r="E39" s="123" t="s">
        <v>178</v>
      </c>
      <c r="F39" s="1"/>
    </row>
    <row r="40" spans="1:6" s="2" customFormat="1" x14ac:dyDescent="0.2">
      <c r="A40" s="120">
        <v>46044</v>
      </c>
      <c r="B40" s="122">
        <v>57.91</v>
      </c>
      <c r="C40" s="120" t="s">
        <v>182</v>
      </c>
      <c r="D40" s="122" t="s">
        <v>175</v>
      </c>
      <c r="E40" s="123" t="s">
        <v>178</v>
      </c>
      <c r="F40" s="1"/>
    </row>
    <row r="41" spans="1:6" s="2" customFormat="1" x14ac:dyDescent="0.2">
      <c r="A41" s="120">
        <v>46070</v>
      </c>
      <c r="B41" s="122">
        <v>1030.0999999999999</v>
      </c>
      <c r="C41" s="120" t="s">
        <v>199</v>
      </c>
      <c r="D41" s="122" t="s">
        <v>251</v>
      </c>
      <c r="E41" s="123" t="s">
        <v>178</v>
      </c>
      <c r="F41" s="1"/>
    </row>
    <row r="42" spans="1:6" s="2" customFormat="1" x14ac:dyDescent="0.2">
      <c r="A42" s="139">
        <v>46070</v>
      </c>
      <c r="B42" s="121">
        <v>98.3</v>
      </c>
      <c r="C42" s="122" t="s">
        <v>183</v>
      </c>
      <c r="D42" s="122" t="s">
        <v>172</v>
      </c>
      <c r="E42" s="123" t="s">
        <v>178</v>
      </c>
      <c r="F42" s="1"/>
    </row>
    <row r="43" spans="1:6" s="2" customFormat="1" x14ac:dyDescent="0.2">
      <c r="A43" s="120">
        <v>46070</v>
      </c>
      <c r="B43" s="121">
        <v>106.16</v>
      </c>
      <c r="C43" s="122" t="s">
        <v>200</v>
      </c>
      <c r="D43" s="122" t="s">
        <v>172</v>
      </c>
      <c r="E43" s="123" t="s">
        <v>178</v>
      </c>
      <c r="F43" s="1"/>
    </row>
    <row r="44" spans="1:6" s="2" customFormat="1" x14ac:dyDescent="0.2">
      <c r="A44" s="120">
        <v>46070</v>
      </c>
      <c r="B44" s="121">
        <v>795</v>
      </c>
      <c r="C44" s="122" t="s">
        <v>201</v>
      </c>
      <c r="D44" s="122" t="s">
        <v>206</v>
      </c>
      <c r="E44" s="123" t="s">
        <v>178</v>
      </c>
      <c r="F44" s="1"/>
    </row>
    <row r="45" spans="1:6" s="2" customFormat="1" x14ac:dyDescent="0.2">
      <c r="A45" s="120">
        <v>46070</v>
      </c>
      <c r="B45" s="121">
        <v>135</v>
      </c>
      <c r="C45" s="122" t="s">
        <v>201</v>
      </c>
      <c r="D45" s="122" t="s">
        <v>207</v>
      </c>
      <c r="E45" s="123" t="s">
        <v>178</v>
      </c>
      <c r="F45" s="1"/>
    </row>
    <row r="46" spans="1:6" s="2" customFormat="1" x14ac:dyDescent="0.2">
      <c r="A46" s="120">
        <v>46072</v>
      </c>
      <c r="B46" s="121">
        <v>25.79</v>
      </c>
      <c r="C46" s="122" t="s">
        <v>184</v>
      </c>
      <c r="D46" s="122" t="s">
        <v>175</v>
      </c>
      <c r="E46" s="123" t="s">
        <v>178</v>
      </c>
      <c r="F46" s="1"/>
    </row>
    <row r="47" spans="1:6" s="2" customFormat="1" x14ac:dyDescent="0.2">
      <c r="A47" s="120">
        <v>46072</v>
      </c>
      <c r="B47" s="121">
        <v>27.07</v>
      </c>
      <c r="C47" s="122" t="s">
        <v>184</v>
      </c>
      <c r="D47" s="122" t="s">
        <v>175</v>
      </c>
      <c r="E47" s="123" t="s">
        <v>178</v>
      </c>
      <c r="F47" s="1"/>
    </row>
    <row r="48" spans="1:6" s="2" customFormat="1" x14ac:dyDescent="0.2">
      <c r="A48" s="120">
        <v>46073</v>
      </c>
      <c r="B48" s="121">
        <v>13.64</v>
      </c>
      <c r="C48" s="122" t="s">
        <v>185</v>
      </c>
      <c r="D48" s="122" t="s">
        <v>175</v>
      </c>
      <c r="E48" s="123" t="s">
        <v>178</v>
      </c>
      <c r="F48" s="1"/>
    </row>
    <row r="49" spans="1:6" s="2" customFormat="1" x14ac:dyDescent="0.2">
      <c r="A49" s="120">
        <v>46073</v>
      </c>
      <c r="B49" s="121">
        <v>11.09</v>
      </c>
      <c r="C49" s="122" t="s">
        <v>186</v>
      </c>
      <c r="D49" s="122" t="s">
        <v>175</v>
      </c>
      <c r="E49" s="123" t="s">
        <v>178</v>
      </c>
      <c r="F49" s="1"/>
    </row>
    <row r="50" spans="1:6" s="2" customFormat="1" x14ac:dyDescent="0.2">
      <c r="A50" s="120">
        <v>46073</v>
      </c>
      <c r="B50" s="121">
        <v>63.73</v>
      </c>
      <c r="C50" s="122" t="s">
        <v>186</v>
      </c>
      <c r="D50" s="122" t="s">
        <v>175</v>
      </c>
      <c r="E50" s="123" t="s">
        <v>178</v>
      </c>
      <c r="F50" s="1"/>
    </row>
    <row r="51" spans="1:6" s="2" customFormat="1" ht="17.25" customHeight="1" x14ac:dyDescent="0.2">
      <c r="A51" s="120">
        <v>46083</v>
      </c>
      <c r="B51" s="121">
        <v>27.88</v>
      </c>
      <c r="C51" s="122" t="s">
        <v>187</v>
      </c>
      <c r="D51" s="122" t="s">
        <v>172</v>
      </c>
      <c r="E51" s="123" t="s">
        <v>170</v>
      </c>
      <c r="F51" s="1"/>
    </row>
    <row r="52" spans="1:6" s="2" customFormat="1" x14ac:dyDescent="0.2">
      <c r="A52" s="120">
        <v>46083</v>
      </c>
      <c r="B52" s="121">
        <v>694.51</v>
      </c>
      <c r="C52" s="122" t="s">
        <v>187</v>
      </c>
      <c r="D52" s="122" t="s">
        <v>251</v>
      </c>
      <c r="E52" s="123" t="s">
        <v>178</v>
      </c>
      <c r="F52" s="1"/>
    </row>
    <row r="53" spans="1:6" s="2" customFormat="1" x14ac:dyDescent="0.2">
      <c r="A53" s="120">
        <v>46083</v>
      </c>
      <c r="B53" s="121">
        <v>198.9</v>
      </c>
      <c r="C53" s="122" t="s">
        <v>187</v>
      </c>
      <c r="D53" s="122" t="s">
        <v>202</v>
      </c>
      <c r="E53" s="123" t="s">
        <v>178</v>
      </c>
      <c r="F53" s="1"/>
    </row>
    <row r="54" spans="1:6" s="2" customFormat="1" x14ac:dyDescent="0.2">
      <c r="A54" s="120">
        <v>46083</v>
      </c>
      <c r="B54" s="121">
        <v>132.84</v>
      </c>
      <c r="C54" s="122" t="s">
        <v>187</v>
      </c>
      <c r="D54" s="122" t="s">
        <v>172</v>
      </c>
      <c r="E54" s="123" t="s">
        <v>178</v>
      </c>
      <c r="F54" s="1"/>
    </row>
    <row r="55" spans="1:6" s="2" customFormat="1" x14ac:dyDescent="0.2">
      <c r="A55" s="120">
        <v>46084</v>
      </c>
      <c r="B55" s="121">
        <v>9.7200000000000006</v>
      </c>
      <c r="C55" s="122" t="s">
        <v>187</v>
      </c>
      <c r="D55" s="122" t="s">
        <v>175</v>
      </c>
      <c r="E55" s="123" t="s">
        <v>178</v>
      </c>
      <c r="F55" s="1"/>
    </row>
    <row r="56" spans="1:6" s="2" customFormat="1" x14ac:dyDescent="0.2">
      <c r="A56" s="120">
        <v>46084</v>
      </c>
      <c r="B56" s="121">
        <v>9.7200000000000006</v>
      </c>
      <c r="C56" s="122" t="s">
        <v>187</v>
      </c>
      <c r="D56" s="122" t="s">
        <v>175</v>
      </c>
      <c r="E56" s="123" t="s">
        <v>178</v>
      </c>
      <c r="F56" s="1"/>
    </row>
    <row r="57" spans="1:6" s="2" customFormat="1" x14ac:dyDescent="0.2">
      <c r="A57" s="120">
        <v>46084</v>
      </c>
      <c r="B57" s="121">
        <v>59.51</v>
      </c>
      <c r="C57" s="122" t="s">
        <v>187</v>
      </c>
      <c r="D57" s="122" t="s">
        <v>172</v>
      </c>
      <c r="E57" s="123" t="s">
        <v>170</v>
      </c>
      <c r="F57" s="1"/>
    </row>
    <row r="58" spans="1:6" s="2" customFormat="1" ht="25.5" x14ac:dyDescent="0.2">
      <c r="A58" s="120">
        <v>46087</v>
      </c>
      <c r="B58" s="121">
        <v>30.67</v>
      </c>
      <c r="C58" s="122" t="s">
        <v>214</v>
      </c>
      <c r="D58" s="122" t="s">
        <v>175</v>
      </c>
      <c r="E58" s="123" t="s">
        <v>170</v>
      </c>
      <c r="F58" s="1"/>
    </row>
    <row r="59" spans="1:6" s="2" customFormat="1" ht="25.5" x14ac:dyDescent="0.2">
      <c r="A59" s="120">
        <v>46087</v>
      </c>
      <c r="B59" s="121">
        <v>584.87</v>
      </c>
      <c r="C59" s="122" t="s">
        <v>210</v>
      </c>
      <c r="D59" s="122" t="s">
        <v>251</v>
      </c>
      <c r="E59" s="123" t="s">
        <v>178</v>
      </c>
      <c r="F59" s="1"/>
    </row>
    <row r="60" spans="1:6" s="2" customFormat="1" ht="25.5" x14ac:dyDescent="0.2">
      <c r="A60" s="120">
        <v>46087</v>
      </c>
      <c r="B60" s="121">
        <v>103.25</v>
      </c>
      <c r="C60" s="122" t="s">
        <v>210</v>
      </c>
      <c r="D60" s="122" t="s">
        <v>172</v>
      </c>
      <c r="E60" s="123" t="s">
        <v>178</v>
      </c>
      <c r="F60" s="1"/>
    </row>
    <row r="61" spans="1:6" s="2" customFormat="1" ht="25.5" x14ac:dyDescent="0.2">
      <c r="A61" s="120">
        <v>46088</v>
      </c>
      <c r="B61" s="121">
        <v>100.98</v>
      </c>
      <c r="C61" s="122" t="s">
        <v>210</v>
      </c>
      <c r="D61" s="122" t="s">
        <v>172</v>
      </c>
      <c r="E61" s="123" t="s">
        <v>178</v>
      </c>
      <c r="F61" s="1"/>
    </row>
    <row r="62" spans="1:6" s="2" customFormat="1" ht="25.5" x14ac:dyDescent="0.2">
      <c r="A62" s="120">
        <v>46088</v>
      </c>
      <c r="B62" s="121">
        <v>58.64</v>
      </c>
      <c r="C62" s="122" t="s">
        <v>214</v>
      </c>
      <c r="D62" s="122" t="s">
        <v>172</v>
      </c>
      <c r="E62" s="123" t="s">
        <v>170</v>
      </c>
      <c r="F62" s="1"/>
    </row>
    <row r="63" spans="1:6" s="2" customFormat="1" x14ac:dyDescent="0.2">
      <c r="A63" s="120">
        <v>46092</v>
      </c>
      <c r="B63" s="121">
        <v>36.61</v>
      </c>
      <c r="C63" s="122" t="s">
        <v>189</v>
      </c>
      <c r="D63" s="122" t="s">
        <v>175</v>
      </c>
      <c r="E63" s="123" t="s">
        <v>170</v>
      </c>
      <c r="F63" s="1"/>
    </row>
    <row r="64" spans="1:6" s="2" customFormat="1" x14ac:dyDescent="0.2">
      <c r="A64" s="120">
        <v>46092</v>
      </c>
      <c r="B64" s="121">
        <v>638.24</v>
      </c>
      <c r="C64" s="122" t="s">
        <v>189</v>
      </c>
      <c r="D64" s="122" t="s">
        <v>251</v>
      </c>
      <c r="E64" s="123" t="s">
        <v>178</v>
      </c>
      <c r="F64" s="1"/>
    </row>
    <row r="65" spans="1:6" s="2" customFormat="1" x14ac:dyDescent="0.2">
      <c r="A65" s="120">
        <v>46092</v>
      </c>
      <c r="B65" s="121">
        <v>119.88</v>
      </c>
      <c r="C65" s="122" t="s">
        <v>189</v>
      </c>
      <c r="D65" s="122" t="s">
        <v>172</v>
      </c>
      <c r="E65" s="123" t="s">
        <v>178</v>
      </c>
      <c r="F65" s="1"/>
    </row>
    <row r="66" spans="1:6" s="2" customFormat="1" x14ac:dyDescent="0.2">
      <c r="A66" s="120">
        <v>46093</v>
      </c>
      <c r="B66" s="121">
        <v>100.97799999999999</v>
      </c>
      <c r="C66" s="122" t="s">
        <v>189</v>
      </c>
      <c r="D66" s="122" t="s">
        <v>172</v>
      </c>
      <c r="E66" s="123" t="s">
        <v>178</v>
      </c>
      <c r="F66" s="1"/>
    </row>
    <row r="67" spans="1:6" s="2" customFormat="1" x14ac:dyDescent="0.2">
      <c r="A67" s="120">
        <v>46093</v>
      </c>
      <c r="B67" s="121">
        <v>57.13</v>
      </c>
      <c r="C67" s="122" t="s">
        <v>189</v>
      </c>
      <c r="D67" s="122" t="s">
        <v>172</v>
      </c>
      <c r="E67" s="123" t="s">
        <v>170</v>
      </c>
      <c r="F67" s="1"/>
    </row>
    <row r="68" spans="1:6" s="2" customFormat="1" ht="25.5" x14ac:dyDescent="0.2">
      <c r="A68" s="120">
        <v>46202</v>
      </c>
      <c r="B68" s="121">
        <v>644.05999999999995</v>
      </c>
      <c r="C68" s="122" t="s">
        <v>203</v>
      </c>
      <c r="D68" s="122" t="s">
        <v>197</v>
      </c>
      <c r="E68" s="123" t="s">
        <v>236</v>
      </c>
      <c r="F68" s="1"/>
    </row>
    <row r="69" spans="1:6" s="2" customFormat="1" x14ac:dyDescent="0.2">
      <c r="A69" s="120">
        <v>46203</v>
      </c>
      <c r="B69" s="121">
        <v>287.5</v>
      </c>
      <c r="C69" s="122" t="s">
        <v>203</v>
      </c>
      <c r="D69" s="122" t="s">
        <v>206</v>
      </c>
      <c r="E69" s="123" t="s">
        <v>178</v>
      </c>
      <c r="F69" s="1"/>
    </row>
    <row r="70" spans="1:6" s="2" customFormat="1" x14ac:dyDescent="0.2">
      <c r="A70" s="120">
        <v>46203</v>
      </c>
      <c r="B70" s="121">
        <v>45.5</v>
      </c>
      <c r="C70" s="122" t="s">
        <v>203</v>
      </c>
      <c r="D70" s="122" t="s">
        <v>172</v>
      </c>
      <c r="E70" s="123" t="s">
        <v>170</v>
      </c>
      <c r="F70" s="1"/>
    </row>
    <row r="71" spans="1:6" s="2" customFormat="1" x14ac:dyDescent="0.2">
      <c r="A71" s="120"/>
      <c r="B71" s="121"/>
      <c r="C71" s="122"/>
      <c r="D71" s="122"/>
      <c r="E71" s="123"/>
      <c r="F71" s="1"/>
    </row>
    <row r="72" spans="1:6" s="2" customFormat="1" hidden="1" x14ac:dyDescent="0.2">
      <c r="A72" s="110"/>
      <c r="B72" s="111"/>
      <c r="C72" s="112"/>
      <c r="D72" s="112"/>
      <c r="E72" s="113"/>
      <c r="F72" s="1"/>
    </row>
    <row r="73" spans="1:6" ht="19.5" customHeight="1" x14ac:dyDescent="0.2">
      <c r="A73" s="72" t="s">
        <v>125</v>
      </c>
      <c r="B73" s="73">
        <f>SUM(B31:B72)</f>
        <v>7954.518</v>
      </c>
      <c r="C73" s="131" t="str">
        <f>IF(SUBTOTAL(3,B31:B72)=SUBTOTAL(103,B31:B72),'Summary and sign-off'!$A$48,'Summary and sign-off'!$A$49)</f>
        <v>Check - there are no hidden rows with data</v>
      </c>
      <c r="D73" s="154" t="str">
        <f>IF('Summary and sign-off'!F56='Summary and sign-off'!F54,'Summary and sign-off'!A51,'Summary and sign-off'!A50)</f>
        <v>Check - each entry provides sufficient information</v>
      </c>
      <c r="E73" s="154"/>
      <c r="F73" s="17"/>
    </row>
    <row r="74" spans="1:6" ht="10.5" customHeight="1" x14ac:dyDescent="0.2">
      <c r="A74" s="17"/>
      <c r="B74" s="19"/>
      <c r="C74" s="17"/>
      <c r="D74" s="17"/>
      <c r="E74" s="17"/>
      <c r="F74" s="17"/>
    </row>
    <row r="75" spans="1:6" ht="24.75" customHeight="1" x14ac:dyDescent="0.2">
      <c r="A75" s="155" t="s">
        <v>126</v>
      </c>
      <c r="B75" s="155"/>
      <c r="C75" s="155"/>
      <c r="D75" s="155"/>
      <c r="E75" s="155"/>
      <c r="F75" s="17"/>
    </row>
    <row r="76" spans="1:6" ht="27" customHeight="1" x14ac:dyDescent="0.2">
      <c r="A76" s="24" t="s">
        <v>117</v>
      </c>
      <c r="B76" s="24" t="s">
        <v>62</v>
      </c>
      <c r="C76" s="24" t="s">
        <v>127</v>
      </c>
      <c r="D76" s="24" t="s">
        <v>128</v>
      </c>
      <c r="E76" s="24" t="s">
        <v>121</v>
      </c>
      <c r="F76" s="28"/>
    </row>
    <row r="77" spans="1:6" s="2" customFormat="1" hidden="1" x14ac:dyDescent="0.2">
      <c r="A77" s="96"/>
      <c r="B77" s="97"/>
      <c r="C77" s="98"/>
      <c r="D77" s="98"/>
      <c r="E77" s="99"/>
      <c r="F77" s="1"/>
    </row>
    <row r="78" spans="1:6" s="2" customFormat="1" x14ac:dyDescent="0.2">
      <c r="A78" s="139">
        <v>45931</v>
      </c>
      <c r="B78" s="121">
        <v>9.7200000000000006</v>
      </c>
      <c r="C78" s="122" t="s">
        <v>174</v>
      </c>
      <c r="D78" s="122" t="s">
        <v>175</v>
      </c>
      <c r="E78" s="122" t="s">
        <v>170</v>
      </c>
      <c r="F78" s="1"/>
    </row>
    <row r="79" spans="1:6" s="2" customFormat="1" x14ac:dyDescent="0.2">
      <c r="A79" s="139">
        <v>45931</v>
      </c>
      <c r="B79" s="121">
        <v>9.7200000000000006</v>
      </c>
      <c r="C79" s="122" t="s">
        <v>174</v>
      </c>
      <c r="D79" s="122" t="s">
        <v>175</v>
      </c>
      <c r="E79" s="123" t="s">
        <v>170</v>
      </c>
      <c r="F79" s="1"/>
    </row>
    <row r="80" spans="1:6" s="2" customFormat="1" x14ac:dyDescent="0.2">
      <c r="A80" s="120">
        <v>45960</v>
      </c>
      <c r="B80" s="121">
        <v>27.62</v>
      </c>
      <c r="C80" s="122" t="s">
        <v>176</v>
      </c>
      <c r="D80" s="122" t="s">
        <v>175</v>
      </c>
      <c r="E80" s="123" t="s">
        <v>170</v>
      </c>
      <c r="F80" s="1"/>
    </row>
    <row r="81" spans="1:6" s="2" customFormat="1" x14ac:dyDescent="0.2">
      <c r="A81" s="139">
        <v>45979</v>
      </c>
      <c r="B81" s="121">
        <v>6.8</v>
      </c>
      <c r="C81" s="122" t="s">
        <v>179</v>
      </c>
      <c r="D81" s="122" t="s">
        <v>175</v>
      </c>
      <c r="E81" s="123" t="s">
        <v>170</v>
      </c>
      <c r="F81" s="1"/>
    </row>
    <row r="82" spans="1:6" s="2" customFormat="1" x14ac:dyDescent="0.2">
      <c r="A82" s="139">
        <v>45981</v>
      </c>
      <c r="B82" s="121">
        <v>9.7200000000000006</v>
      </c>
      <c r="C82" s="122" t="s">
        <v>180</v>
      </c>
      <c r="D82" s="122" t="s">
        <v>175</v>
      </c>
      <c r="E82" s="123" t="s">
        <v>170</v>
      </c>
      <c r="F82" s="1"/>
    </row>
    <row r="83" spans="1:6" s="2" customFormat="1" x14ac:dyDescent="0.2">
      <c r="A83" s="139">
        <v>45992</v>
      </c>
      <c r="B83" s="121">
        <v>6.8</v>
      </c>
      <c r="C83" s="122" t="s">
        <v>181</v>
      </c>
      <c r="D83" s="122" t="s">
        <v>175</v>
      </c>
      <c r="E83" s="123" t="s">
        <v>170</v>
      </c>
      <c r="F83" s="1"/>
    </row>
    <row r="84" spans="1:6" s="2" customFormat="1" x14ac:dyDescent="0.2">
      <c r="A84" s="139">
        <v>46051</v>
      </c>
      <c r="B84" s="121">
        <v>13.57</v>
      </c>
      <c r="C84" s="122" t="s">
        <v>179</v>
      </c>
      <c r="D84" s="122" t="s">
        <v>175</v>
      </c>
      <c r="E84" s="123" t="s">
        <v>170</v>
      </c>
      <c r="F84" s="1"/>
    </row>
    <row r="85" spans="1:6" s="2" customFormat="1" x14ac:dyDescent="0.2">
      <c r="A85" s="139">
        <v>46073</v>
      </c>
      <c r="B85" s="121">
        <v>58.43</v>
      </c>
      <c r="C85" s="122" t="s">
        <v>183</v>
      </c>
      <c r="D85" s="122" t="s">
        <v>172</v>
      </c>
      <c r="E85" s="123" t="s">
        <v>170</v>
      </c>
      <c r="F85" s="1"/>
    </row>
    <row r="86" spans="1:6" s="2" customFormat="1" x14ac:dyDescent="0.2">
      <c r="A86" s="120">
        <v>46092</v>
      </c>
      <c r="B86" s="121">
        <v>17.57</v>
      </c>
      <c r="C86" s="122" t="s">
        <v>188</v>
      </c>
      <c r="D86" s="122" t="s">
        <v>175</v>
      </c>
      <c r="E86" s="123" t="s">
        <v>170</v>
      </c>
      <c r="F86" s="1"/>
    </row>
    <row r="87" spans="1:6" s="2" customFormat="1" x14ac:dyDescent="0.2">
      <c r="A87" s="120">
        <v>46094</v>
      </c>
      <c r="B87" s="121">
        <v>37.07</v>
      </c>
      <c r="C87" s="122" t="s">
        <v>190</v>
      </c>
      <c r="D87" s="122" t="s">
        <v>175</v>
      </c>
      <c r="E87" s="123" t="s">
        <v>170</v>
      </c>
      <c r="F87" s="1"/>
    </row>
    <row r="88" spans="1:6" s="2" customFormat="1" x14ac:dyDescent="0.2">
      <c r="A88" s="120">
        <v>46106</v>
      </c>
      <c r="B88" s="121">
        <v>9.7200000000000006</v>
      </c>
      <c r="C88" s="122" t="s">
        <v>191</v>
      </c>
      <c r="D88" s="122" t="s">
        <v>175</v>
      </c>
      <c r="E88" s="123" t="s">
        <v>170</v>
      </c>
      <c r="F88" s="1"/>
    </row>
    <row r="89" spans="1:6" s="2" customFormat="1" x14ac:dyDescent="0.2">
      <c r="A89" s="120">
        <v>46107</v>
      </c>
      <c r="B89" s="121">
        <v>10.82</v>
      </c>
      <c r="C89" s="122" t="s">
        <v>179</v>
      </c>
      <c r="D89" s="122" t="s">
        <v>175</v>
      </c>
      <c r="E89" s="123" t="s">
        <v>170</v>
      </c>
      <c r="F89" s="1"/>
    </row>
    <row r="90" spans="1:6" s="2" customFormat="1" x14ac:dyDescent="0.2">
      <c r="A90" s="120">
        <v>46107</v>
      </c>
      <c r="B90" s="121">
        <v>21.08</v>
      </c>
      <c r="C90" s="122" t="s">
        <v>179</v>
      </c>
      <c r="D90" s="122" t="s">
        <v>175</v>
      </c>
      <c r="E90" s="123" t="s">
        <v>170</v>
      </c>
      <c r="F90" s="1"/>
    </row>
    <row r="91" spans="1:6" s="2" customFormat="1" x14ac:dyDescent="0.2">
      <c r="A91" s="120">
        <v>46113</v>
      </c>
      <c r="B91" s="137">
        <v>11.86</v>
      </c>
      <c r="C91" s="122" t="s">
        <v>192</v>
      </c>
      <c r="D91" s="122" t="s">
        <v>175</v>
      </c>
      <c r="E91" s="123" t="s">
        <v>170</v>
      </c>
      <c r="F91" s="1"/>
    </row>
    <row r="92" spans="1:6" s="2" customFormat="1" x14ac:dyDescent="0.2">
      <c r="A92" s="120">
        <v>46163</v>
      </c>
      <c r="B92" s="121">
        <v>10.9</v>
      </c>
      <c r="C92" s="122" t="s">
        <v>194</v>
      </c>
      <c r="D92" s="122" t="s">
        <v>175</v>
      </c>
      <c r="E92" s="123" t="s">
        <v>170</v>
      </c>
      <c r="F92" s="1"/>
    </row>
    <row r="93" spans="1:6" s="2" customFormat="1" x14ac:dyDescent="0.2">
      <c r="A93" s="120">
        <v>46169</v>
      </c>
      <c r="B93" s="121">
        <v>25.38</v>
      </c>
      <c r="C93" s="122" t="s">
        <v>191</v>
      </c>
      <c r="D93" s="122" t="s">
        <v>172</v>
      </c>
      <c r="E93" s="123" t="s">
        <v>170</v>
      </c>
      <c r="F93" s="1"/>
    </row>
    <row r="94" spans="1:6" s="2" customFormat="1" x14ac:dyDescent="0.2">
      <c r="A94" s="120">
        <v>46170</v>
      </c>
      <c r="B94" s="121">
        <v>24.95</v>
      </c>
      <c r="C94" s="122" t="s">
        <v>195</v>
      </c>
      <c r="D94" s="122" t="s">
        <v>172</v>
      </c>
      <c r="E94" s="123" t="s">
        <v>170</v>
      </c>
      <c r="F94" s="1"/>
    </row>
    <row r="95" spans="1:6" s="2" customFormat="1" x14ac:dyDescent="0.2">
      <c r="A95" s="120">
        <v>46190</v>
      </c>
      <c r="B95" s="121">
        <v>12.1</v>
      </c>
      <c r="C95" s="122" t="s">
        <v>181</v>
      </c>
      <c r="D95" s="122" t="s">
        <v>172</v>
      </c>
      <c r="E95" s="123" t="s">
        <v>170</v>
      </c>
      <c r="F95" s="1"/>
    </row>
    <row r="96" spans="1:6" s="2" customFormat="1" x14ac:dyDescent="0.2">
      <c r="A96" s="120"/>
      <c r="B96" s="121"/>
      <c r="C96" s="122"/>
      <c r="D96" s="122"/>
      <c r="E96" s="123"/>
      <c r="F96" s="1"/>
    </row>
    <row r="97" spans="1:6" s="2" customFormat="1" hidden="1" x14ac:dyDescent="0.2">
      <c r="A97" s="96"/>
      <c r="B97" s="97"/>
      <c r="C97" s="98"/>
      <c r="D97" s="98"/>
      <c r="E97" s="99"/>
      <c r="F97" s="1"/>
    </row>
    <row r="98" spans="1:6" ht="19.5" customHeight="1" x14ac:dyDescent="0.2">
      <c r="A98" s="72" t="s">
        <v>129</v>
      </c>
      <c r="B98" s="73">
        <f>SUM(B77:B97)</f>
        <v>323.83</v>
      </c>
      <c r="C98" s="131" t="str">
        <f>IF(SUBTOTAL(3,B77:B97)=SUBTOTAL(103,B77:B97),'Summary and sign-off'!$A$48,'Summary and sign-off'!$A$49)</f>
        <v>Check - there are no hidden rows with data</v>
      </c>
      <c r="D98" s="154" t="str">
        <f>IF('Summary and sign-off'!F57='Summary and sign-off'!F54,'Summary and sign-off'!A51,'Summary and sign-off'!A50)</f>
        <v>Check - each entry provides sufficient information</v>
      </c>
      <c r="E98" s="154"/>
      <c r="F98" s="17"/>
    </row>
    <row r="99" spans="1:6" ht="10.5" customHeight="1" x14ac:dyDescent="0.2">
      <c r="A99" s="17"/>
      <c r="B99" s="58"/>
      <c r="C99" s="19"/>
      <c r="D99" s="17"/>
      <c r="E99" s="17"/>
      <c r="F99" s="17"/>
    </row>
    <row r="100" spans="1:6" ht="34.5" customHeight="1" x14ac:dyDescent="0.2">
      <c r="A100" s="31" t="s">
        <v>130</v>
      </c>
      <c r="B100" s="59">
        <f>B27+B73+B98</f>
        <v>9147.8979999999992</v>
      </c>
      <c r="C100" s="32"/>
      <c r="D100" s="32"/>
      <c r="E100" s="32"/>
      <c r="F100" s="17"/>
    </row>
    <row r="101" spans="1:6" x14ac:dyDescent="0.2">
      <c r="A101" s="17"/>
      <c r="B101" s="19"/>
      <c r="C101" s="17"/>
      <c r="D101" s="17"/>
      <c r="E101" s="17"/>
      <c r="F101" s="17"/>
    </row>
    <row r="102" spans="1:6" x14ac:dyDescent="0.2">
      <c r="A102" s="18" t="s">
        <v>73</v>
      </c>
      <c r="B102" s="19"/>
      <c r="C102" s="17"/>
      <c r="D102" s="17"/>
      <c r="E102" s="17"/>
      <c r="F102" s="17"/>
    </row>
    <row r="103" spans="1:6" ht="12.6" customHeight="1" x14ac:dyDescent="0.2">
      <c r="A103" s="20" t="s">
        <v>131</v>
      </c>
      <c r="F103" s="17"/>
    </row>
    <row r="104" spans="1:6" ht="12.95" customHeight="1" x14ac:dyDescent="0.2">
      <c r="A104" s="20" t="s">
        <v>132</v>
      </c>
      <c r="B104" s="17"/>
      <c r="D104" s="17"/>
      <c r="F104" s="17"/>
    </row>
    <row r="105" spans="1:6" x14ac:dyDescent="0.2">
      <c r="A105" s="20" t="s">
        <v>133</v>
      </c>
      <c r="F105" s="17"/>
    </row>
    <row r="106" spans="1:6" x14ac:dyDescent="0.2">
      <c r="A106" s="20" t="s">
        <v>79</v>
      </c>
      <c r="B106" s="19"/>
      <c r="C106" s="17"/>
      <c r="D106" s="17"/>
      <c r="E106" s="17"/>
      <c r="F106" s="17"/>
    </row>
    <row r="107" spans="1:6" ht="12.95" customHeight="1" x14ac:dyDescent="0.2">
      <c r="A107" s="20" t="s">
        <v>134</v>
      </c>
      <c r="B107" s="17"/>
      <c r="D107" s="17"/>
      <c r="F107" s="17"/>
    </row>
    <row r="108" spans="1:6" x14ac:dyDescent="0.2">
      <c r="A108" s="20" t="s">
        <v>135</v>
      </c>
      <c r="F108" s="17"/>
    </row>
    <row r="109" spans="1:6" x14ac:dyDescent="0.2">
      <c r="A109" s="20" t="s">
        <v>136</v>
      </c>
      <c r="B109" s="20"/>
      <c r="C109" s="20"/>
      <c r="D109" s="20"/>
      <c r="F109" s="17"/>
    </row>
    <row r="110" spans="1:6" x14ac:dyDescent="0.2">
      <c r="A110" s="26"/>
      <c r="B110" s="17"/>
      <c r="C110" s="17"/>
      <c r="D110" s="17"/>
      <c r="E110" s="17"/>
      <c r="F110" s="17"/>
    </row>
    <row r="111" spans="1:6" hidden="1" x14ac:dyDescent="0.2">
      <c r="A111" s="26"/>
      <c r="B111" s="17"/>
      <c r="C111" s="17"/>
      <c r="D111" s="17"/>
      <c r="E111" s="17"/>
      <c r="F111" s="17"/>
    </row>
    <row r="112" spans="1:6" x14ac:dyDescent="0.2"/>
    <row r="113" spans="1:6" x14ac:dyDescent="0.2"/>
    <row r="114" spans="1:6" x14ac:dyDescent="0.2"/>
    <row r="115" spans="1:6" x14ac:dyDescent="0.2"/>
    <row r="116" spans="1:6" ht="12.75" hidden="1" customHeight="1" x14ac:dyDescent="0.2"/>
    <row r="117" spans="1:6" x14ac:dyDescent="0.2"/>
    <row r="118" spans="1:6" x14ac:dyDescent="0.2"/>
    <row r="119" spans="1:6" hidden="1" x14ac:dyDescent="0.2">
      <c r="A119" s="26"/>
      <c r="B119" s="17"/>
      <c r="C119" s="17"/>
      <c r="D119" s="17"/>
      <c r="E119" s="17"/>
      <c r="F119" s="17"/>
    </row>
    <row r="120" spans="1:6" hidden="1" x14ac:dyDescent="0.2">
      <c r="A120" s="26"/>
      <c r="B120" s="17"/>
      <c r="C120" s="17"/>
      <c r="D120" s="17"/>
      <c r="E120" s="17"/>
      <c r="F120" s="17"/>
    </row>
    <row r="121" spans="1:6" hidden="1" x14ac:dyDescent="0.2">
      <c r="A121" s="26"/>
      <c r="B121" s="17"/>
      <c r="C121" s="17"/>
      <c r="D121" s="17"/>
      <c r="E121" s="17"/>
      <c r="F121" s="17"/>
    </row>
    <row r="122" spans="1:6" hidden="1" x14ac:dyDescent="0.2">
      <c r="A122" s="26"/>
      <c r="B122" s="17"/>
      <c r="C122" s="17"/>
      <c r="D122" s="17"/>
      <c r="E122" s="17"/>
      <c r="F122" s="17"/>
    </row>
    <row r="123" spans="1:6" hidden="1" x14ac:dyDescent="0.2">
      <c r="A123" s="26"/>
      <c r="B123" s="17"/>
      <c r="C123" s="17"/>
      <c r="D123" s="17"/>
      <c r="E123" s="17"/>
      <c r="F123" s="17"/>
    </row>
    <row r="124" spans="1:6" x14ac:dyDescent="0.2"/>
    <row r="125" spans="1:6" x14ac:dyDescent="0.2"/>
    <row r="126" spans="1:6" x14ac:dyDescent="0.2"/>
    <row r="127" spans="1:6" x14ac:dyDescent="0.2"/>
    <row r="128" spans="1:6"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sheetData>
  <sheetProtection sheet="1" formatCells="0" formatRows="0" insertColumns="0" insertRows="0" deleteRows="0"/>
  <mergeCells count="15">
    <mergeCell ref="B7:E7"/>
    <mergeCell ref="B5:E5"/>
    <mergeCell ref="D98:E98"/>
    <mergeCell ref="A1:E1"/>
    <mergeCell ref="A29:E29"/>
    <mergeCell ref="A75:E75"/>
    <mergeCell ref="B2:E2"/>
    <mergeCell ref="B3:E3"/>
    <mergeCell ref="B4:E4"/>
    <mergeCell ref="A8:E8"/>
    <mergeCell ref="A9:E9"/>
    <mergeCell ref="B6:E6"/>
    <mergeCell ref="D27:E27"/>
    <mergeCell ref="D73:E7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71:A72 A12:A16 A26 A97 A31:A37 A51 A77:A85 A40:A4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6 A3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7:A25 A13 A86:A96 A38:A39 A43:A7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Travel</oddFooter>
  </headerFooter>
  <rowBreaks count="2" manualBreakCount="2">
    <brk id="28" max="16383" man="1"/>
    <brk id="74" max="1638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B12:B26 B77:B97 B31:B43 B45:B72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7" sqref="C1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9" t="s">
        <v>109</v>
      </c>
      <c r="B1" s="149"/>
      <c r="C1" s="149"/>
      <c r="D1" s="149"/>
      <c r="E1" s="149"/>
    </row>
    <row r="2" spans="1:6" ht="21" customHeight="1" x14ac:dyDescent="0.2">
      <c r="A2" s="3" t="s">
        <v>52</v>
      </c>
      <c r="B2" s="153" t="str">
        <f>'Summary and sign-off'!B2:F2</f>
        <v>Pharmac</v>
      </c>
      <c r="C2" s="153"/>
      <c r="D2" s="153"/>
      <c r="E2" s="153"/>
    </row>
    <row r="3" spans="1:6" ht="21" customHeight="1" x14ac:dyDescent="0.2">
      <c r="A3" s="3" t="s">
        <v>110</v>
      </c>
      <c r="B3" s="153" t="str">
        <f>'Summary and sign-off'!B3:F3</f>
        <v>Natalie McMurtry</v>
      </c>
      <c r="C3" s="153"/>
      <c r="D3" s="153"/>
      <c r="E3" s="153"/>
    </row>
    <row r="4" spans="1:6" ht="21" customHeight="1" x14ac:dyDescent="0.2">
      <c r="A4" s="3" t="s">
        <v>111</v>
      </c>
      <c r="B4" s="153">
        <f>'Summary and sign-off'!B4:F4</f>
        <v>45915</v>
      </c>
      <c r="C4" s="153"/>
      <c r="D4" s="153"/>
      <c r="E4" s="153"/>
    </row>
    <row r="5" spans="1:6" ht="21" customHeight="1" x14ac:dyDescent="0.2">
      <c r="A5" s="3" t="s">
        <v>112</v>
      </c>
      <c r="B5" s="153">
        <f>'Summary and sign-off'!B5:F5</f>
        <v>46203</v>
      </c>
      <c r="C5" s="153"/>
      <c r="D5" s="153"/>
      <c r="E5" s="153"/>
    </row>
    <row r="6" spans="1:6" ht="21" customHeight="1" x14ac:dyDescent="0.2">
      <c r="A6" s="3" t="s">
        <v>113</v>
      </c>
      <c r="B6" s="147" t="s">
        <v>80</v>
      </c>
      <c r="C6" s="147"/>
      <c r="D6" s="147"/>
      <c r="E6" s="147"/>
    </row>
    <row r="7" spans="1:6" ht="21" customHeight="1" x14ac:dyDescent="0.2">
      <c r="A7" s="3" t="s">
        <v>56</v>
      </c>
      <c r="B7" s="147" t="s">
        <v>83</v>
      </c>
      <c r="C7" s="147"/>
      <c r="D7" s="147"/>
      <c r="E7" s="147"/>
    </row>
    <row r="8" spans="1:6" ht="35.25" customHeight="1" x14ac:dyDescent="0.25">
      <c r="A8" s="163" t="s">
        <v>137</v>
      </c>
      <c r="B8" s="163"/>
      <c r="C8" s="164"/>
      <c r="D8" s="164"/>
      <c r="E8" s="164"/>
      <c r="F8" s="27"/>
    </row>
    <row r="9" spans="1:6" ht="35.25" customHeight="1" x14ac:dyDescent="0.25">
      <c r="A9" s="161" t="s">
        <v>138</v>
      </c>
      <c r="B9" s="162"/>
      <c r="C9" s="162"/>
      <c r="D9" s="162"/>
      <c r="E9" s="162"/>
      <c r="F9" s="27"/>
    </row>
    <row r="10" spans="1:6" ht="27" customHeight="1" x14ac:dyDescent="0.2">
      <c r="A10" s="24" t="s">
        <v>139</v>
      </c>
      <c r="B10" s="24" t="s">
        <v>62</v>
      </c>
      <c r="C10" s="24" t="s">
        <v>140</v>
      </c>
      <c r="D10" s="24" t="s">
        <v>141</v>
      </c>
      <c r="E10" s="24" t="s">
        <v>121</v>
      </c>
      <c r="F10" s="20"/>
    </row>
    <row r="11" spans="1:6" s="2" customFormat="1" hidden="1" x14ac:dyDescent="0.2">
      <c r="A11" s="100"/>
      <c r="B11" s="97"/>
      <c r="C11" s="101"/>
      <c r="D11" s="101"/>
      <c r="E11" s="102"/>
    </row>
    <row r="12" spans="1:6" s="2" customFormat="1" x14ac:dyDescent="0.2">
      <c r="A12" s="120" t="s">
        <v>222</v>
      </c>
      <c r="B12" s="121"/>
      <c r="C12" s="125"/>
      <c r="D12" s="125"/>
      <c r="E12" s="126"/>
    </row>
    <row r="13" spans="1:6" s="2" customFormat="1" x14ac:dyDescent="0.2">
      <c r="A13" s="120"/>
      <c r="B13" s="138"/>
      <c r="C13" s="125"/>
      <c r="D13" s="125"/>
      <c r="E13" s="126"/>
    </row>
    <row r="14" spans="1:6" s="2" customFormat="1" x14ac:dyDescent="0.2">
      <c r="A14" s="120"/>
      <c r="B14" s="121"/>
      <c r="C14" s="125"/>
      <c r="D14" s="125"/>
      <c r="E14" s="126"/>
    </row>
    <row r="15" spans="1:6" s="2" customFormat="1" x14ac:dyDescent="0.2">
      <c r="A15" s="120"/>
      <c r="B15" s="121"/>
      <c r="C15" s="125"/>
      <c r="D15" s="125"/>
      <c r="E15" s="126"/>
    </row>
    <row r="16" spans="1:6" s="2" customFormat="1" x14ac:dyDescent="0.2">
      <c r="A16" s="120"/>
      <c r="B16" s="121"/>
      <c r="C16" s="125"/>
      <c r="D16" s="125"/>
      <c r="E16" s="126"/>
    </row>
    <row r="17" spans="1:6" s="2" customFormat="1" x14ac:dyDescent="0.2">
      <c r="A17" s="120"/>
      <c r="B17" s="121"/>
      <c r="C17" s="125"/>
      <c r="D17" s="125"/>
      <c r="E17" s="126"/>
    </row>
    <row r="18" spans="1:6" s="2" customFormat="1" x14ac:dyDescent="0.2">
      <c r="A18" s="120"/>
      <c r="B18" s="121"/>
      <c r="C18" s="125"/>
      <c r="D18" s="125"/>
      <c r="E18" s="126"/>
    </row>
    <row r="19" spans="1:6" s="2" customFormat="1" x14ac:dyDescent="0.2">
      <c r="A19" s="120"/>
      <c r="B19" s="121"/>
      <c r="C19" s="125"/>
      <c r="D19" s="125"/>
      <c r="E19" s="126"/>
    </row>
    <row r="20" spans="1:6" s="2" customFormat="1" x14ac:dyDescent="0.2">
      <c r="A20" s="120"/>
      <c r="B20" s="121"/>
      <c r="C20" s="125"/>
      <c r="D20" s="125"/>
      <c r="E20" s="126"/>
    </row>
    <row r="21" spans="1:6" s="2" customFormat="1" x14ac:dyDescent="0.2">
      <c r="A21" s="120"/>
      <c r="B21" s="121"/>
      <c r="C21" s="125"/>
      <c r="D21" s="125"/>
      <c r="E21" s="126"/>
    </row>
    <row r="22" spans="1:6" s="2" customFormat="1" x14ac:dyDescent="0.2">
      <c r="A22" s="124"/>
      <c r="B22" s="121"/>
      <c r="C22" s="125"/>
      <c r="D22" s="125"/>
      <c r="E22" s="126"/>
    </row>
    <row r="23" spans="1:6" s="2" customFormat="1" x14ac:dyDescent="0.2">
      <c r="A23" s="124"/>
      <c r="B23" s="121"/>
      <c r="C23" s="125"/>
      <c r="D23" s="125"/>
      <c r="E23" s="126"/>
    </row>
    <row r="24" spans="1:6" s="2" customFormat="1" ht="11.25" hidden="1" customHeight="1" x14ac:dyDescent="0.2">
      <c r="A24" s="100"/>
      <c r="B24" s="97"/>
      <c r="C24" s="101"/>
      <c r="D24" s="101"/>
      <c r="E24" s="102"/>
    </row>
    <row r="25" spans="1:6" ht="34.5" customHeight="1" x14ac:dyDescent="0.2">
      <c r="A25" s="54" t="s">
        <v>142</v>
      </c>
      <c r="B25" s="63">
        <f>SUM(B11:B24)</f>
        <v>0</v>
      </c>
      <c r="C25" s="71" t="str">
        <f>IF(SUBTOTAL(3,B11:B24)=SUBTOTAL(103,B11:B24),'Summary and sign-off'!$A$48,'Summary and sign-off'!$A$49)</f>
        <v>Check - there are no hidden rows with data</v>
      </c>
      <c r="D25" s="154" t="str">
        <f>IF('Summary and sign-off'!F58='Summary and sign-off'!F54,'Summary and sign-off'!A51,'Summary and sign-off'!A50)</f>
        <v>Check - each entry provides sufficient information</v>
      </c>
      <c r="E25" s="154"/>
      <c r="F25" s="2"/>
    </row>
    <row r="26" spans="1:6" x14ac:dyDescent="0.2">
      <c r="A26" s="18"/>
      <c r="B26" s="17"/>
      <c r="C26" s="17"/>
      <c r="D26" s="17"/>
      <c r="E26" s="17"/>
    </row>
    <row r="27" spans="1:6" x14ac:dyDescent="0.2">
      <c r="A27" s="18" t="s">
        <v>73</v>
      </c>
      <c r="B27" s="19"/>
      <c r="C27" s="17"/>
      <c r="D27" s="17"/>
      <c r="E27" s="17"/>
    </row>
    <row r="28" spans="1:6" ht="12.75" customHeight="1" x14ac:dyDescent="0.2">
      <c r="A28" s="20" t="s">
        <v>143</v>
      </c>
      <c r="B28" s="20"/>
      <c r="C28" s="20"/>
      <c r="D28" s="20"/>
      <c r="E28" s="20"/>
    </row>
    <row r="29" spans="1:6" x14ac:dyDescent="0.2">
      <c r="A29" s="20" t="s">
        <v>144</v>
      </c>
      <c r="B29" s="20"/>
      <c r="C29" s="28"/>
      <c r="D29" s="28"/>
      <c r="E29" s="28"/>
    </row>
    <row r="30" spans="1:6" x14ac:dyDescent="0.2">
      <c r="A30" s="20" t="s">
        <v>79</v>
      </c>
      <c r="B30" s="19"/>
      <c r="C30" s="17"/>
      <c r="D30" s="17"/>
      <c r="E30" s="17"/>
      <c r="F30" s="17"/>
    </row>
    <row r="31" spans="1:6" x14ac:dyDescent="0.2">
      <c r="A31" s="20" t="s">
        <v>145</v>
      </c>
      <c r="B31" s="20"/>
      <c r="C31" s="28"/>
      <c r="D31" s="28"/>
      <c r="E31" s="28"/>
    </row>
    <row r="32" spans="1:6" ht="12.75" customHeight="1" x14ac:dyDescent="0.2">
      <c r="A32" s="20" t="s">
        <v>146</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A15" sqref="A1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9" t="s">
        <v>109</v>
      </c>
      <c r="B1" s="149"/>
      <c r="C1" s="149"/>
      <c r="D1" s="149"/>
      <c r="E1" s="149"/>
    </row>
    <row r="2" spans="1:6" ht="21" customHeight="1" x14ac:dyDescent="0.2">
      <c r="A2" s="3" t="s">
        <v>52</v>
      </c>
      <c r="B2" s="153" t="str">
        <f>'Summary and sign-off'!B2:F2</f>
        <v>Pharmac</v>
      </c>
      <c r="C2" s="153"/>
      <c r="D2" s="153"/>
      <c r="E2" s="153"/>
    </row>
    <row r="3" spans="1:6" ht="21" customHeight="1" x14ac:dyDescent="0.2">
      <c r="A3" s="3" t="s">
        <v>110</v>
      </c>
      <c r="B3" s="153" t="str">
        <f>'Summary and sign-off'!B3:F3</f>
        <v>Natalie McMurtry</v>
      </c>
      <c r="C3" s="153"/>
      <c r="D3" s="153"/>
      <c r="E3" s="153"/>
    </row>
    <row r="4" spans="1:6" ht="21" customHeight="1" x14ac:dyDescent="0.2">
      <c r="A4" s="3" t="s">
        <v>111</v>
      </c>
      <c r="B4" s="153">
        <f>'Summary and sign-off'!B4:F4</f>
        <v>45915</v>
      </c>
      <c r="C4" s="153"/>
      <c r="D4" s="153"/>
      <c r="E4" s="153"/>
    </row>
    <row r="5" spans="1:6" ht="21" customHeight="1" x14ac:dyDescent="0.2">
      <c r="A5" s="3" t="s">
        <v>112</v>
      </c>
      <c r="B5" s="153">
        <f>'Summary and sign-off'!B5:F5</f>
        <v>46203</v>
      </c>
      <c r="C5" s="153"/>
      <c r="D5" s="153"/>
      <c r="E5" s="153"/>
    </row>
    <row r="6" spans="1:6" ht="21" customHeight="1" x14ac:dyDescent="0.2">
      <c r="A6" s="3" t="s">
        <v>113</v>
      </c>
      <c r="B6" s="147" t="s">
        <v>80</v>
      </c>
      <c r="C6" s="147"/>
      <c r="D6" s="147"/>
      <c r="E6" s="147"/>
      <c r="F6" s="23"/>
    </row>
    <row r="7" spans="1:6" ht="21" customHeight="1" x14ac:dyDescent="0.2">
      <c r="A7" s="3" t="s">
        <v>56</v>
      </c>
      <c r="B7" s="147" t="s">
        <v>83</v>
      </c>
      <c r="C7" s="147"/>
      <c r="D7" s="147"/>
      <c r="E7" s="147"/>
      <c r="F7" s="23"/>
    </row>
    <row r="8" spans="1:6" ht="35.25" customHeight="1" x14ac:dyDescent="0.2">
      <c r="A8" s="157" t="s">
        <v>147</v>
      </c>
      <c r="B8" s="157"/>
      <c r="C8" s="164"/>
      <c r="D8" s="164"/>
      <c r="E8" s="164"/>
    </row>
    <row r="9" spans="1:6" ht="35.25" customHeight="1" x14ac:dyDescent="0.2">
      <c r="A9" s="165" t="s">
        <v>148</v>
      </c>
      <c r="B9" s="166"/>
      <c r="C9" s="166"/>
      <c r="D9" s="166"/>
      <c r="E9" s="166"/>
    </row>
    <row r="10" spans="1:6" ht="27" customHeight="1" x14ac:dyDescent="0.2">
      <c r="A10" s="24" t="s">
        <v>117</v>
      </c>
      <c r="B10" s="24" t="s">
        <v>62</v>
      </c>
      <c r="C10" s="24" t="s">
        <v>149</v>
      </c>
      <c r="D10" s="24" t="s">
        <v>150</v>
      </c>
      <c r="E10" s="24" t="s">
        <v>121</v>
      </c>
      <c r="F10" s="20"/>
    </row>
    <row r="11" spans="1:6" s="2" customFormat="1" hidden="1" x14ac:dyDescent="0.2">
      <c r="A11" s="100"/>
      <c r="B11" s="97"/>
      <c r="C11" s="101"/>
      <c r="D11" s="101"/>
      <c r="E11" s="102"/>
    </row>
    <row r="12" spans="1:6" s="2" customFormat="1" x14ac:dyDescent="0.2">
      <c r="A12" s="120">
        <v>45926</v>
      </c>
      <c r="B12" s="121">
        <v>4542.5</v>
      </c>
      <c r="C12" s="125" t="s">
        <v>216</v>
      </c>
      <c r="D12" s="125" t="s">
        <v>217</v>
      </c>
      <c r="E12" s="126" t="s">
        <v>218</v>
      </c>
    </row>
    <row r="13" spans="1:6" s="2" customFormat="1" x14ac:dyDescent="0.2">
      <c r="A13" s="120">
        <v>46078</v>
      </c>
      <c r="B13" s="121">
        <v>3450</v>
      </c>
      <c r="C13" s="125" t="s">
        <v>216</v>
      </c>
      <c r="D13" s="125" t="s">
        <v>217</v>
      </c>
      <c r="E13" s="126" t="s">
        <v>170</v>
      </c>
    </row>
    <row r="14" spans="1:6" s="2" customFormat="1" x14ac:dyDescent="0.2">
      <c r="A14" s="120">
        <v>46091</v>
      </c>
      <c r="B14" s="121">
        <v>4542.5</v>
      </c>
      <c r="C14" s="125" t="s">
        <v>216</v>
      </c>
      <c r="D14" s="125" t="s">
        <v>217</v>
      </c>
      <c r="E14" s="126" t="s">
        <v>218</v>
      </c>
      <c r="F14" s="140"/>
    </row>
    <row r="15" spans="1:6" s="2" customFormat="1" x14ac:dyDescent="0.2">
      <c r="A15" s="120"/>
      <c r="B15" s="121"/>
      <c r="C15" s="125"/>
      <c r="D15" s="125"/>
      <c r="E15" s="126"/>
    </row>
    <row r="16" spans="1:6" s="2" customFormat="1" x14ac:dyDescent="0.2">
      <c r="A16" s="120"/>
      <c r="B16" s="121"/>
      <c r="C16" s="125"/>
      <c r="D16" s="125"/>
      <c r="E16" s="126"/>
    </row>
    <row r="17" spans="1:6" s="2" customFormat="1" x14ac:dyDescent="0.2">
      <c r="A17" s="120"/>
      <c r="B17" s="121"/>
      <c r="C17" s="125"/>
      <c r="D17" s="125"/>
      <c r="E17" s="126"/>
    </row>
    <row r="18" spans="1:6" s="2" customFormat="1" x14ac:dyDescent="0.2">
      <c r="A18" s="120"/>
      <c r="B18" s="121"/>
      <c r="C18" s="125"/>
      <c r="D18" s="125"/>
      <c r="E18" s="126"/>
    </row>
    <row r="19" spans="1:6" s="2" customFormat="1" x14ac:dyDescent="0.2">
      <c r="A19" s="120"/>
      <c r="B19" s="121"/>
      <c r="C19" s="125"/>
      <c r="D19" s="125"/>
      <c r="E19" s="126"/>
    </row>
    <row r="20" spans="1:6" s="2" customFormat="1" x14ac:dyDescent="0.2">
      <c r="A20" s="120"/>
      <c r="B20" s="121"/>
      <c r="C20" s="125"/>
      <c r="D20" s="125"/>
      <c r="E20" s="126"/>
    </row>
    <row r="21" spans="1:6" s="2" customFormat="1" x14ac:dyDescent="0.2">
      <c r="A21" s="124"/>
      <c r="B21" s="121"/>
      <c r="C21" s="125"/>
      <c r="D21" s="125"/>
      <c r="E21" s="126"/>
    </row>
    <row r="22" spans="1:6" s="2" customFormat="1" x14ac:dyDescent="0.2">
      <c r="A22" s="124"/>
      <c r="B22" s="121"/>
      <c r="C22" s="125"/>
      <c r="D22" s="125"/>
      <c r="E22" s="126"/>
    </row>
    <row r="23" spans="1:6" s="2" customFormat="1" hidden="1" x14ac:dyDescent="0.2">
      <c r="A23" s="100"/>
      <c r="B23" s="97"/>
      <c r="C23" s="101"/>
      <c r="D23" s="101"/>
      <c r="E23" s="102"/>
    </row>
    <row r="24" spans="1:6" ht="34.5" customHeight="1" x14ac:dyDescent="0.2">
      <c r="A24" s="54" t="s">
        <v>151</v>
      </c>
      <c r="B24" s="63">
        <f>SUM(B11:B23)</f>
        <v>12535</v>
      </c>
      <c r="C24" s="71" t="str">
        <f>IF(SUBTOTAL(3,B11:B23)=SUBTOTAL(103,B11:B23),'Summary and sign-off'!$A$48,'Summary and sign-off'!$A$49)</f>
        <v>Check - there are no hidden rows with data</v>
      </c>
      <c r="D24" s="154" t="str">
        <f>IF('Summary and sign-off'!F59='Summary and sign-off'!F54,'Summary and sign-off'!A51,'Summary and sign-off'!A50)</f>
        <v>Check - each entry provides sufficient information</v>
      </c>
      <c r="E24" s="154"/>
    </row>
    <row r="25" spans="1:6" ht="14.1" customHeight="1" x14ac:dyDescent="0.2">
      <c r="B25" s="17"/>
      <c r="C25" s="17"/>
      <c r="D25" s="17"/>
      <c r="E25" s="17"/>
    </row>
    <row r="26" spans="1:6" x14ac:dyDescent="0.2">
      <c r="A26" s="18" t="s">
        <v>152</v>
      </c>
      <c r="B26" s="17"/>
      <c r="C26" s="17"/>
      <c r="D26" s="17"/>
      <c r="E26" s="17"/>
    </row>
    <row r="27" spans="1:6" ht="12.6" customHeight="1" x14ac:dyDescent="0.2">
      <c r="A27" s="20" t="s">
        <v>131</v>
      </c>
      <c r="B27" s="17"/>
      <c r="C27" s="17"/>
      <c r="D27" s="17"/>
      <c r="E27" s="17"/>
    </row>
    <row r="28" spans="1:6" x14ac:dyDescent="0.2">
      <c r="A28" s="20" t="s">
        <v>79</v>
      </c>
      <c r="B28" s="19"/>
      <c r="C28" s="17"/>
      <c r="D28" s="17"/>
      <c r="E28" s="17"/>
      <c r="F28" s="17"/>
    </row>
    <row r="29" spans="1:6" x14ac:dyDescent="0.2">
      <c r="A29" s="20" t="s">
        <v>145</v>
      </c>
      <c r="C29" s="17"/>
      <c r="D29" s="17"/>
      <c r="E29" s="17"/>
      <c r="F29" s="17"/>
    </row>
    <row r="30" spans="1:6" ht="12.75" customHeight="1" x14ac:dyDescent="0.2">
      <c r="A30" s="20" t="s">
        <v>146</v>
      </c>
      <c r="B30" s="25"/>
      <c r="C30" s="22"/>
      <c r="D30" s="22"/>
      <c r="E30" s="22"/>
      <c r="F30" s="22"/>
    </row>
    <row r="31" spans="1:6"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45" spans="1:5" x14ac:dyDescent="0.2"/>
    <row r="46" spans="1:5" x14ac:dyDescent="0.2"/>
    <row r="47" spans="1:5" x14ac:dyDescent="0.2"/>
    <row r="48" spans="1:5" x14ac:dyDescent="0.2"/>
    <row r="49" x14ac:dyDescent="0.2"/>
  </sheetData>
  <sheetProtection sheet="1"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A11:A1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12 A14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B15:B23 B11:B14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90"/>
  <sheetViews>
    <sheetView zoomScaleNormal="100" workbookViewId="0">
      <selection activeCell="B21" sqref="B2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9" t="s">
        <v>153</v>
      </c>
      <c r="B1" s="149"/>
      <c r="C1" s="149"/>
      <c r="D1" s="149"/>
      <c r="E1" s="149"/>
      <c r="F1" s="149"/>
    </row>
    <row r="2" spans="1:6" ht="21" customHeight="1" x14ac:dyDescent="0.2">
      <c r="A2" s="3" t="s">
        <v>52</v>
      </c>
      <c r="B2" s="153" t="str">
        <f>'Summary and sign-off'!B2:F2</f>
        <v>Pharmac</v>
      </c>
      <c r="C2" s="153"/>
      <c r="D2" s="153"/>
      <c r="E2" s="153"/>
      <c r="F2" s="153"/>
    </row>
    <row r="3" spans="1:6" ht="21" customHeight="1" x14ac:dyDescent="0.2">
      <c r="A3" s="3" t="s">
        <v>110</v>
      </c>
      <c r="B3" s="153" t="str">
        <f>'Summary and sign-off'!B3:F3</f>
        <v>Natalie McMurtry</v>
      </c>
      <c r="C3" s="153"/>
      <c r="D3" s="153"/>
      <c r="E3" s="153"/>
      <c r="F3" s="153"/>
    </row>
    <row r="4" spans="1:6" ht="21" customHeight="1" x14ac:dyDescent="0.2">
      <c r="A4" s="3" t="s">
        <v>111</v>
      </c>
      <c r="B4" s="153">
        <f>'Summary and sign-off'!B4:F4</f>
        <v>45915</v>
      </c>
      <c r="C4" s="153"/>
      <c r="D4" s="153"/>
      <c r="E4" s="153"/>
      <c r="F4" s="153"/>
    </row>
    <row r="5" spans="1:6" ht="21" customHeight="1" x14ac:dyDescent="0.2">
      <c r="A5" s="3" t="s">
        <v>112</v>
      </c>
      <c r="B5" s="153">
        <f>'Summary and sign-off'!B5:F5</f>
        <v>46203</v>
      </c>
      <c r="C5" s="153"/>
      <c r="D5" s="153"/>
      <c r="E5" s="153"/>
      <c r="F5" s="153"/>
    </row>
    <row r="6" spans="1:6" ht="21" customHeight="1" x14ac:dyDescent="0.2">
      <c r="A6" s="3" t="s">
        <v>154</v>
      </c>
      <c r="B6" s="147" t="s">
        <v>80</v>
      </c>
      <c r="C6" s="147"/>
      <c r="D6" s="147"/>
      <c r="E6" s="147"/>
      <c r="F6" s="147"/>
    </row>
    <row r="7" spans="1:6" ht="21" customHeight="1" x14ac:dyDescent="0.2">
      <c r="A7" s="3" t="s">
        <v>56</v>
      </c>
      <c r="B7" s="147" t="s">
        <v>83</v>
      </c>
      <c r="C7" s="147"/>
      <c r="D7" s="147"/>
      <c r="E7" s="147"/>
      <c r="F7" s="147"/>
    </row>
    <row r="8" spans="1:6" ht="36" customHeight="1" x14ac:dyDescent="0.2">
      <c r="A8" s="157" t="s">
        <v>155</v>
      </c>
      <c r="B8" s="157"/>
      <c r="C8" s="157"/>
      <c r="D8" s="157"/>
      <c r="E8" s="157"/>
      <c r="F8" s="157"/>
    </row>
    <row r="9" spans="1:6" ht="36" customHeight="1" x14ac:dyDescent="0.2">
      <c r="A9" s="165" t="s">
        <v>156</v>
      </c>
      <c r="B9" s="166"/>
      <c r="C9" s="166"/>
      <c r="D9" s="166"/>
      <c r="E9" s="166"/>
      <c r="F9" s="166"/>
    </row>
    <row r="10" spans="1:6" ht="39" customHeight="1" x14ac:dyDescent="0.2">
      <c r="A10" s="24" t="s">
        <v>117</v>
      </c>
      <c r="B10" s="114" t="s">
        <v>157</v>
      </c>
      <c r="C10" s="114" t="s">
        <v>158</v>
      </c>
      <c r="D10" s="114" t="s">
        <v>159</v>
      </c>
      <c r="E10" s="114" t="s">
        <v>160</v>
      </c>
      <c r="F10" s="114" t="s">
        <v>161</v>
      </c>
    </row>
    <row r="11" spans="1:6" s="2" customFormat="1" hidden="1" x14ac:dyDescent="0.2">
      <c r="A11" s="96"/>
      <c r="B11" s="101"/>
      <c r="C11" s="103"/>
      <c r="D11" s="101"/>
      <c r="E11" s="104"/>
      <c r="F11" s="102"/>
    </row>
    <row r="12" spans="1:6" s="172" customFormat="1" ht="25.5" x14ac:dyDescent="0.2">
      <c r="A12" s="167">
        <v>45972</v>
      </c>
      <c r="B12" s="168" t="s">
        <v>238</v>
      </c>
      <c r="C12" s="169" t="s">
        <v>97</v>
      </c>
      <c r="D12" s="168" t="s">
        <v>234</v>
      </c>
      <c r="E12" s="170" t="s">
        <v>91</v>
      </c>
      <c r="F12" s="171"/>
    </row>
    <row r="13" spans="1:6" s="172" customFormat="1" ht="25.5" x14ac:dyDescent="0.2">
      <c r="A13" s="167">
        <v>45987</v>
      </c>
      <c r="B13" s="168" t="s">
        <v>249</v>
      </c>
      <c r="C13" s="169" t="s">
        <v>96</v>
      </c>
      <c r="D13" s="168" t="s">
        <v>228</v>
      </c>
      <c r="E13" s="170" t="s">
        <v>91</v>
      </c>
      <c r="F13" s="171"/>
    </row>
    <row r="14" spans="1:6" s="172" customFormat="1" ht="25.5" x14ac:dyDescent="0.2">
      <c r="A14" s="167">
        <v>46072</v>
      </c>
      <c r="B14" s="168" t="s">
        <v>252</v>
      </c>
      <c r="C14" s="169" t="s">
        <v>96</v>
      </c>
      <c r="D14" s="168" t="s">
        <v>226</v>
      </c>
      <c r="E14" s="170" t="s">
        <v>91</v>
      </c>
      <c r="F14" s="171"/>
    </row>
    <row r="15" spans="1:6" s="172" customFormat="1" ht="25.5" x14ac:dyDescent="0.2">
      <c r="A15" s="167">
        <v>46084</v>
      </c>
      <c r="B15" s="168" t="s">
        <v>239</v>
      </c>
      <c r="C15" s="169" t="s">
        <v>96</v>
      </c>
      <c r="D15" s="168" t="s">
        <v>233</v>
      </c>
      <c r="E15" s="170" t="s">
        <v>91</v>
      </c>
      <c r="F15" s="171"/>
    </row>
    <row r="16" spans="1:6" s="172" customFormat="1" ht="25.5" x14ac:dyDescent="0.2">
      <c r="A16" s="167">
        <v>46092</v>
      </c>
      <c r="B16" s="168" t="s">
        <v>240</v>
      </c>
      <c r="C16" s="169" t="s">
        <v>96</v>
      </c>
      <c r="D16" s="168" t="s">
        <v>231</v>
      </c>
      <c r="E16" s="170" t="s">
        <v>91</v>
      </c>
      <c r="F16" s="171"/>
    </row>
    <row r="17" spans="1:6" s="172" customFormat="1" ht="38.25" x14ac:dyDescent="0.2">
      <c r="A17" s="167">
        <v>46094</v>
      </c>
      <c r="B17" s="173" t="s">
        <v>241</v>
      </c>
      <c r="C17" s="174" t="s">
        <v>96</v>
      </c>
      <c r="D17" s="173" t="s">
        <v>232</v>
      </c>
      <c r="E17" s="175" t="s">
        <v>91</v>
      </c>
      <c r="F17" s="176"/>
    </row>
    <row r="18" spans="1:6" s="134" customFormat="1" x14ac:dyDescent="0.2">
      <c r="A18" s="145">
        <v>46105</v>
      </c>
      <c r="B18" s="132" t="s">
        <v>247</v>
      </c>
      <c r="C18" s="132" t="s">
        <v>97</v>
      </c>
      <c r="D18" s="132" t="s">
        <v>228</v>
      </c>
      <c r="E18" s="136" t="s">
        <v>91</v>
      </c>
      <c r="F18" s="133"/>
    </row>
    <row r="19" spans="1:6" s="134" customFormat="1" ht="25.5" x14ac:dyDescent="0.2">
      <c r="A19" s="145" t="s">
        <v>212</v>
      </c>
      <c r="B19" s="132" t="s">
        <v>220</v>
      </c>
      <c r="C19" s="132" t="s">
        <v>96</v>
      </c>
      <c r="D19" s="132" t="s">
        <v>208</v>
      </c>
      <c r="E19" s="144">
        <v>7491.84</v>
      </c>
      <c r="F19" s="133" t="s">
        <v>211</v>
      </c>
    </row>
    <row r="20" spans="1:6" s="134" customFormat="1" ht="25.5" x14ac:dyDescent="0.2">
      <c r="A20" s="145" t="s">
        <v>213</v>
      </c>
      <c r="B20" s="132" t="s">
        <v>219</v>
      </c>
      <c r="C20" s="132" t="s">
        <v>96</v>
      </c>
      <c r="D20" s="132" t="s">
        <v>208</v>
      </c>
      <c r="E20" s="144">
        <v>2100</v>
      </c>
      <c r="F20" s="133" t="s">
        <v>237</v>
      </c>
    </row>
    <row r="21" spans="1:6" s="134" customFormat="1" ht="25.5" x14ac:dyDescent="0.2">
      <c r="A21" s="145">
        <v>46133</v>
      </c>
      <c r="B21" s="132" t="s">
        <v>242</v>
      </c>
      <c r="C21" s="132" t="s">
        <v>96</v>
      </c>
      <c r="D21" s="132" t="s">
        <v>226</v>
      </c>
      <c r="E21" s="144" t="s">
        <v>91</v>
      </c>
      <c r="F21" s="133"/>
    </row>
    <row r="22" spans="1:6" s="134" customFormat="1" ht="25.5" x14ac:dyDescent="0.2">
      <c r="A22" s="145">
        <v>46142</v>
      </c>
      <c r="B22" s="132" t="s">
        <v>243</v>
      </c>
      <c r="C22" s="132" t="s">
        <v>97</v>
      </c>
      <c r="D22" s="132" t="s">
        <v>227</v>
      </c>
      <c r="E22" s="144" t="s">
        <v>91</v>
      </c>
      <c r="F22" s="133"/>
    </row>
    <row r="23" spans="1:6" s="134" customFormat="1" ht="25.5" x14ac:dyDescent="0.2">
      <c r="A23" s="145">
        <v>46163</v>
      </c>
      <c r="B23" s="132" t="s">
        <v>244</v>
      </c>
      <c r="C23" s="132" t="s">
        <v>96</v>
      </c>
      <c r="D23" s="132" t="s">
        <v>223</v>
      </c>
      <c r="E23" s="144" t="s">
        <v>91</v>
      </c>
      <c r="F23" s="133"/>
    </row>
    <row r="24" spans="1:6" s="134" customFormat="1" x14ac:dyDescent="0.2">
      <c r="A24" s="145">
        <v>46154</v>
      </c>
      <c r="B24" s="132" t="s">
        <v>245</v>
      </c>
      <c r="C24" s="132" t="s">
        <v>97</v>
      </c>
      <c r="D24" s="132" t="s">
        <v>224</v>
      </c>
      <c r="E24" s="144" t="s">
        <v>91</v>
      </c>
      <c r="F24" s="133" t="s">
        <v>225</v>
      </c>
    </row>
    <row r="25" spans="1:6" s="172" customFormat="1" ht="25.5" x14ac:dyDescent="0.2">
      <c r="A25" s="145">
        <v>46175</v>
      </c>
      <c r="B25" s="132" t="s">
        <v>246</v>
      </c>
      <c r="C25" s="141" t="s">
        <v>96</v>
      </c>
      <c r="D25" s="132" t="s">
        <v>221</v>
      </c>
      <c r="E25" s="136" t="s">
        <v>91</v>
      </c>
      <c r="F25" s="133"/>
    </row>
    <row r="26" spans="1:6" s="134" customFormat="1" ht="25.5" x14ac:dyDescent="0.2">
      <c r="A26" s="132" t="s">
        <v>229</v>
      </c>
      <c r="B26" s="132" t="s">
        <v>248</v>
      </c>
      <c r="C26" s="132" t="s">
        <v>97</v>
      </c>
      <c r="D26" s="132" t="s">
        <v>230</v>
      </c>
      <c r="E26" s="136" t="s">
        <v>91</v>
      </c>
      <c r="F26" s="133"/>
    </row>
    <row r="27" spans="1:6" s="2" customFormat="1" x14ac:dyDescent="0.2">
      <c r="A27" s="120"/>
      <c r="B27" s="127"/>
      <c r="C27" s="128"/>
      <c r="D27" s="127"/>
      <c r="E27" s="129"/>
      <c r="F27" s="130"/>
    </row>
    <row r="28" spans="1:6" s="2" customFormat="1" x14ac:dyDescent="0.2">
      <c r="A28" s="120"/>
      <c r="B28" s="127"/>
      <c r="C28" s="128"/>
      <c r="D28" s="127"/>
      <c r="E28" s="129"/>
      <c r="F28" s="130"/>
    </row>
    <row r="29" spans="1:6" s="2" customFormat="1" x14ac:dyDescent="0.2">
      <c r="A29" s="120"/>
      <c r="B29" s="127"/>
      <c r="C29" s="128"/>
      <c r="D29" s="127"/>
      <c r="E29" s="129"/>
      <c r="F29" s="130"/>
    </row>
    <row r="30" spans="1:6" s="2" customFormat="1" x14ac:dyDescent="0.2">
      <c r="A30" s="120"/>
      <c r="B30" s="127"/>
      <c r="C30" s="128"/>
      <c r="D30" s="127"/>
      <c r="E30" s="129"/>
      <c r="F30" s="130"/>
    </row>
    <row r="31" spans="1:6" s="2" customFormat="1" x14ac:dyDescent="0.2">
      <c r="A31" s="120"/>
      <c r="B31" s="127"/>
      <c r="C31" s="128"/>
      <c r="D31" s="127"/>
      <c r="E31" s="129"/>
      <c r="F31" s="130"/>
    </row>
    <row r="32" spans="1:6" s="2" customFormat="1" x14ac:dyDescent="0.2">
      <c r="A32" s="120"/>
      <c r="B32" s="127"/>
      <c r="C32" s="128"/>
      <c r="D32" s="127"/>
      <c r="E32" s="129"/>
      <c r="F32" s="130"/>
    </row>
    <row r="33" spans="1:7" s="2" customFormat="1" x14ac:dyDescent="0.2">
      <c r="A33" s="120"/>
      <c r="B33" s="127"/>
      <c r="C33" s="128"/>
      <c r="D33" s="127"/>
      <c r="E33" s="129"/>
      <c r="F33" s="130"/>
    </row>
    <row r="34" spans="1:7" s="2" customFormat="1" hidden="1" x14ac:dyDescent="0.2">
      <c r="A34" s="96"/>
      <c r="B34" s="101"/>
      <c r="C34" s="103"/>
      <c r="D34" s="101"/>
      <c r="E34" s="104"/>
      <c r="F34" s="102"/>
    </row>
    <row r="35" spans="1:7" ht="34.5" customHeight="1" x14ac:dyDescent="0.2">
      <c r="A35" s="115" t="s">
        <v>162</v>
      </c>
      <c r="B35" s="116" t="s">
        <v>163</v>
      </c>
      <c r="C35" s="117">
        <f>C36+C37</f>
        <v>15</v>
      </c>
      <c r="D35" s="118" t="str">
        <f>IF(SUBTOTAL(3,C11:C34)=SUBTOTAL(103,C11:C34),'Summary and sign-off'!$A$48,'Summary and sign-off'!$A$49)</f>
        <v>Check - there are no hidden rows with data</v>
      </c>
      <c r="E35" s="154" t="str">
        <f>IF('Summary and sign-off'!F60='Summary and sign-off'!F54,'Summary and sign-off'!A52,'Summary and sign-off'!A50)</f>
        <v>Check - each entry provides sufficient information</v>
      </c>
      <c r="F35" s="154"/>
      <c r="G35" s="2"/>
    </row>
    <row r="36" spans="1:7" ht="25.5" customHeight="1" x14ac:dyDescent="0.25">
      <c r="A36" s="55"/>
      <c r="B36" s="56" t="s">
        <v>96</v>
      </c>
      <c r="C36" s="57">
        <f>COUNTIF(C11:C34,'Summary and sign-off'!A45)</f>
        <v>10</v>
      </c>
      <c r="D36" s="14"/>
      <c r="E36" s="15"/>
      <c r="F36" s="16"/>
    </row>
    <row r="37" spans="1:7" ht="25.5" customHeight="1" x14ac:dyDescent="0.25">
      <c r="A37" s="55"/>
      <c r="B37" s="56" t="s">
        <v>97</v>
      </c>
      <c r="C37" s="57">
        <f>COUNTIF(C11:C34,'Summary and sign-off'!A46)</f>
        <v>5</v>
      </c>
      <c r="D37" s="14"/>
      <c r="E37" s="15"/>
      <c r="F37" s="16"/>
    </row>
    <row r="38" spans="1:7" x14ac:dyDescent="0.2">
      <c r="A38" s="17"/>
      <c r="B38" s="18"/>
      <c r="C38" s="17"/>
      <c r="D38" s="19"/>
      <c r="E38" s="19"/>
      <c r="F38" s="17"/>
    </row>
    <row r="39" spans="1:7" x14ac:dyDescent="0.2">
      <c r="A39" s="18" t="s">
        <v>152</v>
      </c>
      <c r="B39" s="18"/>
      <c r="C39" s="18"/>
      <c r="D39" s="18"/>
      <c r="E39" s="18"/>
      <c r="F39" s="18"/>
    </row>
    <row r="40" spans="1:7" ht="12.6" customHeight="1" x14ac:dyDescent="0.2">
      <c r="A40" s="20" t="s">
        <v>131</v>
      </c>
      <c r="B40" s="17"/>
      <c r="C40" s="17"/>
      <c r="D40" s="17"/>
      <c r="E40" s="17"/>
    </row>
    <row r="41" spans="1:7" x14ac:dyDescent="0.2">
      <c r="A41" s="20" t="s">
        <v>79</v>
      </c>
      <c r="B41" s="19"/>
      <c r="C41" s="17"/>
      <c r="D41" s="17"/>
      <c r="E41" s="17"/>
      <c r="F41" s="17"/>
    </row>
    <row r="42" spans="1:7" x14ac:dyDescent="0.2">
      <c r="A42" s="20" t="s">
        <v>164</v>
      </c>
      <c r="B42" s="21"/>
      <c r="C42" s="21"/>
      <c r="D42" s="21"/>
      <c r="E42" s="21"/>
      <c r="F42" s="21"/>
    </row>
    <row r="43" spans="1:7" ht="12.75" customHeight="1" x14ac:dyDescent="0.2">
      <c r="A43" s="20" t="s">
        <v>165</v>
      </c>
      <c r="B43" s="17"/>
      <c r="C43" s="17"/>
      <c r="D43" s="17"/>
      <c r="E43" s="17"/>
      <c r="F43" s="17"/>
    </row>
    <row r="44" spans="1:7" ht="12.95" customHeight="1" x14ac:dyDescent="0.2">
      <c r="A44" s="20" t="s">
        <v>166</v>
      </c>
      <c r="B44" s="17"/>
      <c r="C44" s="17"/>
      <c r="D44" s="17"/>
      <c r="E44" s="17"/>
      <c r="F44" s="17"/>
    </row>
    <row r="45" spans="1:7" x14ac:dyDescent="0.2">
      <c r="A45" s="20" t="s">
        <v>167</v>
      </c>
      <c r="C45" s="17"/>
      <c r="D45" s="17"/>
      <c r="E45" s="17"/>
      <c r="F45" s="17"/>
    </row>
    <row r="46" spans="1:7" ht="12.75" customHeight="1" x14ac:dyDescent="0.2">
      <c r="A46" s="20" t="s">
        <v>146</v>
      </c>
      <c r="B46" s="20"/>
      <c r="C46" s="22"/>
      <c r="D46" s="22"/>
      <c r="E46" s="22"/>
      <c r="F46" s="22"/>
    </row>
    <row r="47" spans="1:7" ht="12.75" customHeight="1" x14ac:dyDescent="0.2">
      <c r="A47" s="20"/>
      <c r="B47" s="20"/>
      <c r="C47" s="22"/>
      <c r="D47" s="22"/>
      <c r="E47" s="22"/>
      <c r="F47" s="22"/>
    </row>
    <row r="48" spans="1:7" ht="12.75" hidden="1" customHeight="1" x14ac:dyDescent="0.2">
      <c r="A48" s="20"/>
      <c r="B48" s="20"/>
      <c r="C48" s="22"/>
      <c r="D48" s="22"/>
      <c r="E48" s="22"/>
      <c r="F48" s="22"/>
    </row>
    <row r="49" spans="1:6" x14ac:dyDescent="0.2"/>
    <row r="50" spans="1:6" x14ac:dyDescent="0.2"/>
    <row r="51" spans="1:6" hidden="1" x14ac:dyDescent="0.2">
      <c r="A51" s="18"/>
      <c r="B51" s="18"/>
      <c r="C51" s="18"/>
      <c r="D51" s="18"/>
      <c r="E51" s="18"/>
      <c r="F51" s="18"/>
    </row>
    <row r="52" spans="1:6" hidden="1" x14ac:dyDescent="0.2">
      <c r="A52" s="18"/>
      <c r="B52" s="18"/>
      <c r="C52" s="18"/>
      <c r="D52" s="18"/>
      <c r="E52" s="18"/>
      <c r="F52" s="18"/>
    </row>
    <row r="53" spans="1:6" hidden="1" x14ac:dyDescent="0.2">
      <c r="A53" s="18"/>
      <c r="B53" s="18"/>
      <c r="C53" s="18"/>
      <c r="D53" s="18"/>
      <c r="E53" s="18"/>
      <c r="F53" s="18"/>
    </row>
    <row r="54" spans="1:6" hidden="1" x14ac:dyDescent="0.2">
      <c r="A54" s="18"/>
      <c r="B54" s="18"/>
      <c r="C54" s="18"/>
      <c r="D54" s="18"/>
      <c r="E54" s="18"/>
      <c r="F54" s="18"/>
    </row>
    <row r="55" spans="1:6" hidden="1" x14ac:dyDescent="0.2">
      <c r="A55" s="18"/>
      <c r="B55" s="18"/>
      <c r="C55" s="18"/>
      <c r="D55" s="18"/>
      <c r="E55" s="18"/>
      <c r="F55" s="18"/>
    </row>
    <row r="56" spans="1:6" x14ac:dyDescent="0.2"/>
    <row r="57" spans="1:6" x14ac:dyDescent="0.2"/>
    <row r="58" spans="1:6" x14ac:dyDescent="0.2"/>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sheetData>
  <sheetProtection sheet="1" formatCells="0" insertRows="0" deleteRows="0"/>
  <dataConsolidate/>
  <mergeCells count="10">
    <mergeCell ref="E35:F3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4 A11:A2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7:A33 A12:A15"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8" scale="97"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C11:C34</xm:sqref>
        </x14:dataValidation>
        <x14:dataValidation type="list" errorStyle="information" operator="greaterThan" allowBlank="1" showInputMessage="1" prompt="Provide specific $ value if possible" xr:uid="{00000000-0002-0000-0500-000003000000}">
          <x14:formula1>
            <xm:f>'Summary and sign-off'!$A$39:$A$44</xm:f>
          </x14:formula1>
          <xm:sqref>E11:E34</xm:sqref>
        </x14:dataValidation>
      </x14:dataValidations>
    </ext>
  </extLst>
</worksheet>
</file>

<file path=customXML/_rels/item6.xml.rels>&#65279;<?xml version="1.0" encoding="utf-8"?><Relationships xmlns="http://schemas.openxmlformats.org/package/2006/relationships"><Relationship Type="http://schemas.openxmlformats.org/officeDocument/2006/relationships/customXmlProps" Target="/customXML/itemProps6.xml" Id="Rd3c4172d526e4b2384ade4b889302c76" /></Relationships>
</file>

<file path=customXML/item6.xml><?xml version="1.0" encoding="utf-8"?>
<metadata xmlns="http://www.objective.com/ecm/document/metadata/17DD214497134AB99744102E6E9CD9B0" version="1.0.0">
  <systemFields>
    <field name="Objective-Id">
      <value order="0">A2055556</value>
    </field>
    <field name="Objective-Title">
      <value order="0">2025/26 CE Gifts - Benefits  Expenses Disclosure Workbook - Natalie McMurtry</value>
    </field>
    <field name="Objective-Description">
      <value order="0"/>
    </field>
    <field name="Objective-CreationStamp">
      <value order="0">2026-07-16T21:08:04Z</value>
    </field>
    <field name="Objective-IsApproved">
      <value order="0">true</value>
    </field>
    <field name="Objective-IsPublished">
      <value order="0">true</value>
    </field>
    <field name="Objective-DatePublished">
      <value order="0">2026-07-29T00:20:35Z</value>
    </field>
    <field name="Objective-ModificationStamp">
      <value order="0">2026-07-29T00:20:35Z</value>
    </field>
    <field name="Objective-Owner">
      <value order="0">Trish Elise</value>
    </field>
    <field name="Objective-Path">
      <value order="0">Objective Global Folder:Pharmac Fileplan:Communications and External Relations:Stakeholder and Partner Relationships:Government organisations - 1. NZ:Public Service Commission (previously State Services Commission):Disclosure of gifts, expenses and hospitality spreadsheets:2025-26 CE Expenses</value>
    </field>
    <field name="Objective-Parent">
      <value order="0">2025-26 CE Expenses</value>
    </field>
    <field name="Objective-State">
      <value order="0">Published</value>
    </field>
    <field name="Objective-VersionId">
      <value order="0">vA3758046</value>
    </field>
    <field name="Objective-Version">
      <value order="0">2.0</value>
    </field>
    <field name="Objective-VersionNumber">
      <value order="0">6</value>
    </field>
    <field name="Objective-VersionComment">
      <value order="0"/>
    </field>
    <field name="Objective-FileNumber">
      <value order="0">qA10620</value>
    </field>
    <field name="Objective-Classification">
      <value order="0"/>
    </field>
    <field name="Objective-Caveats">
      <value order="0"/>
    </field>
  </systemFields>
  <catalogues>
    <catalogue name="Reference Type Catalogue" type="type" ori="id:cA63">
      <field name="Objective-Application / Proposal Number">
        <value order="0"/>
      </field>
      <field name="Objective-Additional Information Number">
        <value order="0"/>
      </field>
      <field name="Objective-DOCSOpen Document Number">
        <value order="0"/>
      </field>
      <field name="Objective-DOCSOpen Document Author">
        <value order="0"/>
      </field>
      <field name="Objective-DOCSOpen Document Type">
        <value order="0"/>
      </field>
      <field name="Objective-DOCSOpen Security">
        <value order="0"/>
      </field>
      <field name="Objective-DOCSOpen System ID">
        <value order="0"/>
      </field>
      <field name="Objective-Inherit Keyword">
        <value order="0">Y</value>
      </field>
      <field name="Objective-Connect Creator">
        <value order="0"/>
      </field>
    </catalogue>
  </catalogues>
</metadata>
</file>

<file path=customXML/itemProps6.xml><?xml version="1.0" encoding="utf-8"?>
<ds:datastoreItem xmlns:ds="http://schemas.openxmlformats.org/officeDocument/2006/customXml" ds:itemID="{5745109E-2DDF-40CB-AC2B-FF9B10C90820}">
  <ds:schemaRefs>
    <ds:schemaRef ds:uri="http://www.objective.com/ecm/document/metadata/17DD214497134AB99744102E6E9CD9B0"/>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Trish Elise</cp:lastModifiedBy>
  <cp:revision/>
  <cp:lastPrinted>2026-07-24T03:55:50Z</cp:lastPrinted>
  <dcterms:created xsi:type="dcterms:W3CDTF">2010-10-17T20:59:02Z</dcterms:created>
  <dcterms:modified xsi:type="dcterms:W3CDTF">2026-07-24T04:23:16Z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Objective-Id">
    <vt:lpwstr>A2055556</vt:lpwstr>
  </property>
  <property fmtid="{D5CDD505-2E9C-101B-9397-08002B2CF9AE}" pid="12" name="Objective-Title">
    <vt:lpwstr>2025/26 CE Gifts - Benefits  Expenses Disclosure Workbook - Natalie McMurtry</vt:lpwstr>
  </property>
  <property fmtid="{D5CDD505-2E9C-101B-9397-08002B2CF9AE}" pid="13" name="Objective-Description">
    <vt:lpwstr/>
  </property>
  <property fmtid="{D5CDD505-2E9C-101B-9397-08002B2CF9AE}" pid="14" name="Objective-CreationStamp">
    <vt:filetime>2026-07-16T21:08:04Z</vt:filetime>
  </property>
  <property fmtid="{D5CDD505-2E9C-101B-9397-08002B2CF9AE}" pid="15" name="Objective-IsApproved">
    <vt:bool>false</vt:bool>
  </property>
  <property fmtid="{D5CDD505-2E9C-101B-9397-08002B2CF9AE}" pid="16" name="Objective-IsPublished">
    <vt:bool>true</vt:bool>
  </property>
  <property fmtid="{D5CDD505-2E9C-101B-9397-08002B2CF9AE}" pid="17" name="Objective-DatePublished">
    <vt:filetime>2026-07-29T00:20:35Z</vt:filetime>
  </property>
  <property fmtid="{D5CDD505-2E9C-101B-9397-08002B2CF9AE}" pid="18" name="Objective-ModificationStamp">
    <vt:filetime>2026-07-29T00:20:35Z</vt:filetime>
  </property>
  <property fmtid="{D5CDD505-2E9C-101B-9397-08002B2CF9AE}" pid="19" name="Objective-Owner">
    <vt:lpwstr>Trish Elise</vt:lpwstr>
  </property>
  <property fmtid="{D5CDD505-2E9C-101B-9397-08002B2CF9AE}" pid="20" name="Objective-Path">
    <vt:lpwstr>Objective Global Folder:Pharmac Fileplan:Communications and External Relations:Stakeholder and Partner Relationships:Government organisations - 1. NZ:Public Service Commission (previously State Services Commission):Disclosure of gifts, expenses and hospitality spreadsheets:2025-26 CE Expenses:</vt:lpwstr>
  </property>
  <property fmtid="{D5CDD505-2E9C-101B-9397-08002B2CF9AE}" pid="21" name="Objective-Parent">
    <vt:lpwstr>2025-26 CE Expenses</vt:lpwstr>
  </property>
  <property fmtid="{D5CDD505-2E9C-101B-9397-08002B2CF9AE}" pid="22" name="Objective-State">
    <vt:lpwstr>Published</vt:lpwstr>
  </property>
  <property fmtid="{D5CDD505-2E9C-101B-9397-08002B2CF9AE}" pid="23" name="Objective-VersionId">
    <vt:lpwstr>vA3758046</vt:lpwstr>
  </property>
  <property fmtid="{D5CDD505-2E9C-101B-9397-08002B2CF9AE}" pid="24" name="Objective-Version">
    <vt:lpwstr>2.0</vt:lpwstr>
  </property>
  <property fmtid="{D5CDD505-2E9C-101B-9397-08002B2CF9AE}" pid="25" name="Objective-VersionNumber">
    <vt:r8>6</vt:r8>
  </property>
  <property fmtid="{D5CDD505-2E9C-101B-9397-08002B2CF9AE}" pid="26" name="Objective-VersionComment">
    <vt:lpwstr/>
  </property>
  <property fmtid="{D5CDD505-2E9C-101B-9397-08002B2CF9AE}" pid="27" name="Objective-FileNumber">
    <vt:lpwstr>qA10620</vt:lpwstr>
  </property>
  <property fmtid="{D5CDD505-2E9C-101B-9397-08002B2CF9AE}" pid="28" name="Objective-Classification">
    <vt:lpwstr>[Inherited - none]</vt:lpwstr>
  </property>
  <property fmtid="{D5CDD505-2E9C-101B-9397-08002B2CF9AE}" pid="29" name="Objective-Caveats">
    <vt:lpwstr/>
  </property>
  <property fmtid="{D5CDD505-2E9C-101B-9397-08002B2CF9AE}" pid="30" name="Objective-DOCSOpen Document Author">
    <vt:lpwstr/>
  </property>
  <property fmtid="{D5CDD505-2E9C-101B-9397-08002B2CF9AE}" pid="31" name="Objective-DOCSOpen Document Number">
    <vt:lpwstr/>
  </property>
  <property fmtid="{D5CDD505-2E9C-101B-9397-08002B2CF9AE}" pid="32" name="Objective-DOCSOpen Document Type">
    <vt:lpwstr/>
  </property>
  <property fmtid="{D5CDD505-2E9C-101B-9397-08002B2CF9AE}" pid="33" name="Objective-DOCSOpen Security">
    <vt:lpwstr/>
  </property>
  <property fmtid="{D5CDD505-2E9C-101B-9397-08002B2CF9AE}" pid="34" name="Objective-DOCSOpen System ID">
    <vt:lpwstr/>
  </property>
  <property fmtid="{D5CDD505-2E9C-101B-9397-08002B2CF9AE}" pid="35" name="Objective-Inherit Keyword">
    <vt:lpwstr>Y</vt:lpwstr>
  </property>
  <property fmtid="{D5CDD505-2E9C-101B-9397-08002B2CF9AE}" pid="36" name="Objective-Connect Creator">
    <vt:lpwstr/>
  </property>
  <property fmtid="{D5CDD505-2E9C-101B-9397-08002B2CF9AE}" pid="37" name="Objective-Comment">
    <vt:lpwstr/>
  </property>
  <property fmtid="{D5CDD505-2E9C-101B-9397-08002B2CF9AE}" pid="38" name="Objective-Application / Proposal Number">
    <vt:lpwstr/>
  </property>
  <property fmtid="{D5CDD505-2E9C-101B-9397-08002B2CF9AE}" pid="39" name="Objective-Additional Information Number">
    <vt:lpwstr/>
  </property>
</Properties>
</file>