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pharmacoffice-my.sharepoint.com/personal/liz_barlow_pharmac_govt_nz/Documents/Desktop/"/>
    </mc:Choice>
  </mc:AlternateContent>
  <xr:revisionPtr revIDLastSave="0" documentId="8_{0BC3EA8C-FFB0-400C-B340-56759679DE90}" xr6:coauthVersionLast="47" xr6:coauthVersionMax="47" xr10:uidLastSave="{00000000-0000-0000-0000-000000000000}"/>
  <bookViews>
    <workbookView xWindow="-120" yWindow="-120" windowWidth="38640" windowHeight="1572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benefits'!$A$1:$F$57</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6" i="4" l="1"/>
  <c r="C24" i="3"/>
  <c r="C25" i="2"/>
  <c r="C50" i="1"/>
  <c r="C80" i="1"/>
  <c r="C30" i="1"/>
  <c r="B6" i="13" l="1"/>
  <c r="E60" i="13"/>
  <c r="C60" i="13"/>
  <c r="C48" i="4"/>
  <c r="C47" i="4"/>
  <c r="B60" i="13" l="1"/>
  <c r="B59" i="13"/>
  <c r="D59" i="13"/>
  <c r="B58" i="13"/>
  <c r="D58" i="13"/>
  <c r="D57" i="13"/>
  <c r="B57" i="13"/>
  <c r="D56" i="13"/>
  <c r="B56" i="13"/>
  <c r="D55" i="13"/>
  <c r="B55" i="13"/>
  <c r="B2" i="4"/>
  <c r="B3" i="4"/>
  <c r="B2" i="3"/>
  <c r="B3" i="3"/>
  <c r="B2" i="2"/>
  <c r="B3" i="2"/>
  <c r="B2" i="1"/>
  <c r="B3" i="1"/>
  <c r="F58" i="13" l="1"/>
  <c r="D25" i="2" s="1"/>
  <c r="F60" i="13"/>
  <c r="E46" i="4" s="1"/>
  <c r="F59" i="13"/>
  <c r="D24" i="3" s="1"/>
  <c r="F57" i="13"/>
  <c r="D80" i="1" s="1"/>
  <c r="F56" i="13"/>
  <c r="D50" i="1" s="1"/>
  <c r="F55" i="13"/>
  <c r="D30" i="1" s="1"/>
  <c r="C13" i="13"/>
  <c r="C12" i="13"/>
  <c r="C11" i="13"/>
  <c r="C16" i="13" l="1"/>
  <c r="C17" i="13"/>
  <c r="B5" i="4" l="1"/>
  <c r="B4" i="4"/>
  <c r="B5" i="3"/>
  <c r="B4" i="3"/>
  <c r="B5" i="2"/>
  <c r="B4" i="2"/>
  <c r="B5" i="1"/>
  <c r="B4" i="1"/>
  <c r="C15" i="13" l="1"/>
  <c r="F12" i="13" l="1"/>
  <c r="C46" i="4"/>
  <c r="F11" i="13" s="1"/>
  <c r="F13" i="13" l="1"/>
  <c r="B80" i="1"/>
  <c r="B17" i="13" s="1"/>
  <c r="B50" i="1"/>
  <c r="B16" i="13" s="1"/>
  <c r="B30" i="1"/>
  <c r="B15" i="13" s="1"/>
  <c r="B24" i="3" l="1"/>
  <c r="B13" i="13" s="1"/>
  <c r="B25" i="2"/>
  <c r="B12" i="13" s="1"/>
  <c r="B11" i="13" l="1"/>
  <c r="B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5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<sst xmlns="http://schemas.openxmlformats.org/spreadsheetml/2006/main" count="427" uniqueCount="235">
  <si>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</si>
  <si>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</si>
  <si>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</si>
  <si>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</si>
  <si>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</si>
  <si>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</si>
  <si>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</si>
  <si>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</si>
  <si>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</si>
  <si>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</si>
  <si>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</si>
  <si>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</si>
  <si>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</si>
  <si>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</si>
  <si>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</si>
  <si>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</si>
  <si>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</si>
  <si>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</si>
  <si>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</si>
  <si>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</si>
  <si>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</si>
  <si>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</si>
  <si>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</si>
  <si>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</si>
  <si>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</si>
  <si>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</si>
  <si>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</si>
  <si>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</si>
  <si>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</si>
  <si>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</si>
  <si>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</si>
  <si>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</si>
  <si>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</si>
  <si>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</si>
  <si>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</si>
  <si>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</si>
  <si>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</si>
  <si>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</si>
  <si>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</si>
  <si>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</si>
  <si>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</si>
  <si>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</si>
  <si>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</si>
  <si>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</si>
  <si>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</si>
  <si>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</si>
  <si>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</si>
  <si>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</si>
  <si>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</si>
  <si>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</si>
  <si>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</si>
  <si>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</si>
  <si>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</si>
  <si>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</si>
  <si>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</si>
  <si>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</si>
  <si>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</si>
  <si>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</si>
  <si>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</si>
  <si>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</si>
  <si>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</si>
  <si>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</si>
  <si>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</si>
  <si>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</si>
  <si>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</si>
  <si>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</si>
  <si>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</si>
  <si>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</si>
  <si>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</si>
  <si>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</si>
  <si>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</si>
  <si>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</si>
  <si>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</si>
  <si>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</si>
  <si>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</si>
  <si>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</si>
  <si>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</si>
  <si>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</si>
  <si>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</si>
  <si>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</si>
  <si>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</si>
  <si>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</si>
  <si>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</si>
  <si>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</si>
  <si>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</si>
  <si>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</si>
  <si>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</si>
  <si>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</si>
  <si>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</si>
  <si>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</si>
  <si>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</si>
  <si>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</si>
  <si>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</si>
  <si>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</si>
  <si>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</si>
  <si>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</si>
  <si>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</si>
  <si>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</si>
  <si>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</si>
  <si>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</si>
  <si>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</si>
  <si>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</si>
  <si>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</si>
  <si>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</si>
  <si>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</si>
  <si>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</si>
  <si>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</si>
  <si>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</si>
  <si>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</si>
  <si>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</si>
  <si>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</si>
  <si>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</si>
  <si>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</si>
  <si>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</si>
  <si>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</si>
  <si>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</si>
  <si>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</si>
  <si>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</si>
  <si>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</si>
  <si>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</si>
  <si>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</si>
  <si>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</si>
  <si>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</si>
  <si>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</si>
  <si>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</si>
  <si>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</si>
  <si>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</si>
  <si>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</si>
  <si>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</si>
  <si>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</si>
  <si>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</si>
  <si>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</si>
  <si>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</si>
  <si>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</si>
  <si>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</si>
  <si>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</si>
  <si>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</si>
  <si>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</si>
  <si>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</si>
  <si>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</si>
  <si>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</si>
  <si>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</si>
  <si>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</si>
  <si>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</si>
  <si>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</si>
  <si>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</si>
  <si>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</si>
  <si>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</si>
  <si>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</si>
  <si>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</si>
  <si>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</si>
  <si>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</si>
  <si>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</si>
  <si>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</si>
  <si>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</si>
  <si>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</si>
  <si>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</si>
  <si>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</si>
  <si>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</si>
  <si>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</si>
  <si>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</si>
  <si>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</si>
  <si>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</si>
  <si>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</si>
  <si>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</si>
  <si>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</si>
  <si>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</si>
  <si>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</si>
  <si>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</si>
  <si>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Pharmac</t>
  </si>
  <si>
    <t>Sarah Fitt</t>
  </si>
  <si>
    <t>3-4 July 2023</t>
  </si>
  <si>
    <t>Wellington</t>
  </si>
  <si>
    <t>Vancouver Group meeting</t>
  </si>
  <si>
    <t>Accommodation for one</t>
  </si>
  <si>
    <t>Uber taxi</t>
  </si>
  <si>
    <t>Membership fees</t>
  </si>
  <si>
    <t>Institute of Directors annual membership</t>
  </si>
  <si>
    <t>ASMS</t>
  </si>
  <si>
    <t>INSIDE</t>
  </si>
  <si>
    <t>Airfares for one</t>
  </si>
  <si>
    <t>Auckland</t>
  </si>
  <si>
    <t>Meeting with Director General of Health</t>
  </si>
  <si>
    <t>Vancouver Group meeting for 3 days</t>
  </si>
  <si>
    <t>Hauora Wellness payment</t>
  </si>
  <si>
    <t>Employee benefit</t>
  </si>
  <si>
    <t>Paula Bennett, Board Chair</t>
  </si>
  <si>
    <t>Oslo</t>
  </si>
  <si>
    <t xml:space="preserve">Train </t>
  </si>
  <si>
    <t>Meals for one</t>
  </si>
  <si>
    <t>Taxi (1 pax)</t>
  </si>
  <si>
    <t>Uber taxi (1 pax)</t>
  </si>
  <si>
    <t>Train (1 pax)</t>
  </si>
  <si>
    <t>Meeting with Associate Minister of Health (Pharmac)</t>
  </si>
  <si>
    <t>Welllington</t>
  </si>
  <si>
    <t>Meeting with Director-General of Health</t>
  </si>
  <si>
    <t>Meeting with Chief Executive of ACC</t>
  </si>
  <si>
    <t>Petitions Committee, Parliament</t>
  </si>
  <si>
    <t>Humanise Health conference, Sydney (speaker) (1 day)</t>
  </si>
  <si>
    <t>Meeting with Minister of Health</t>
  </si>
  <si>
    <t xml:space="preserve">Uber taxi </t>
  </si>
  <si>
    <t>Sydney</t>
  </si>
  <si>
    <t>Meeting with Chief Executive of Cancer Control Agency</t>
  </si>
  <si>
    <t>Meetings with Director General of Health, Group Manager of Medsafe</t>
  </si>
  <si>
    <t>Health Select Committee hearing</t>
  </si>
  <si>
    <t>Meeting with Group Manager of Medsafe</t>
  </si>
  <si>
    <t>Bell Gully</t>
  </si>
  <si>
    <t>Cystic Fibrosis NZ Wellington Branch</t>
  </si>
  <si>
    <t>Invitation - Women at Bell Gully Leaders' Series breakfast event</t>
  </si>
  <si>
    <t>Invitation - ASMS Pre Conference Function 2024</t>
  </si>
  <si>
    <t>Invitation - Cystic Fibrosis NZ Wellington Christmas Tree Festival Opening Gala</t>
  </si>
  <si>
    <t>Invitation - Osteoporosis NZ Excellence in Fragility Fracture Prevention and its World Class Fracture Series</t>
  </si>
  <si>
    <t>Hon Casey Costello, Osteoporosis NZ</t>
  </si>
  <si>
    <t>Invitation - Bell Gully Inhouse Contract Law Update</t>
  </si>
  <si>
    <t>Invitation - INSIDE Christmas Breakfast</t>
  </si>
  <si>
    <t>Southern Cross Healthcare</t>
  </si>
  <si>
    <t>Draper Cormack</t>
  </si>
  <si>
    <t>Staff Christmas raffle</t>
  </si>
  <si>
    <t xml:space="preserve">Gift - Bottle of wine </t>
  </si>
  <si>
    <t>Gift Pack of perishables</t>
  </si>
  <si>
    <t>Wellington/Auckland</t>
  </si>
  <si>
    <t>Airfare (1 pax)</t>
  </si>
  <si>
    <t>Taxis (1 pax)</t>
  </si>
  <si>
    <t>Meal (2 people)</t>
  </si>
  <si>
    <t>Vancouver Group meeting (3 days)</t>
  </si>
  <si>
    <t>Southern Cross - International Federation of Health Plans (IFHP) Executive Development Programme presentation (1 day)</t>
  </si>
  <si>
    <t>Meetings with DHL, Baxter Healthcare NZ (1 day)</t>
  </si>
  <si>
    <t xml:space="preserve">Carparking </t>
  </si>
  <si>
    <t>Wellington airport</t>
  </si>
  <si>
    <t>Invitation - World IBD Day</t>
  </si>
  <si>
    <t>Hon Chris Bishop, Crohns and Colitis</t>
  </si>
  <si>
    <t>Invitation - Fundraiser - Shine Bright for Jo - Multiple Myeloma</t>
  </si>
  <si>
    <t>Harvest Integrated Research Organisation (HIRO's)</t>
  </si>
  <si>
    <t>Aged Care Association Winter Wellness Seminar</t>
  </si>
  <si>
    <t>Aged Care Association 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</si>
</sst>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7" fontId="15" fillId="11" borderId="3" xfId="0" applyNumberFormat="1" applyFont="1" applyFill="1" applyBorder="1" applyAlignment="1" applyProtection="1">
      <alignment vertical="top" wrapText="1"/>
      <protection locked="0"/>
    </xf>
    <xf numFmtId="167" fontId="15" fillId="11" borderId="2" xfId="0" applyNumberFormat="1" applyFont="1" applyFill="1" applyBorder="1" applyAlignment="1" applyProtection="1">
      <alignment vertical="top" wrapText="1"/>
      <protection locked="0"/>
    </xf>
    <xf numFmtId="0" fontId="0" fillId="0" borderId="0" xfId="0" applyAlignment="1" applyProtection="1">
      <alignment vertical="top" wrapText="1"/>
      <protection locked="0"/>
    </xf>
    <xf numFmtId="167" fontId="15" fillId="11" borderId="3" xfId="0" applyNumberFormat="1" applyFont="1" applyFill="1" applyBorder="1" applyAlignment="1" applyProtection="1">
      <alignment horizontal="right" vertical="center"/>
      <protection locked="0"/>
    </xf>
    <xf numFmtId="167" fontId="15" fillId="11" borderId="3" xfId="0" applyNumberFormat="1" applyFont="1" applyFill="1" applyBorder="1" applyAlignment="1" applyProtection="1">
      <alignment horizontal="right" vertical="top" wrapText="1"/>
      <protection locked="0"/>
    </xf>
    <xf numFmtId="0" fontId="0" fillId="11" borderId="4" xfId="0" applyFill="1" applyBorder="1" applyAlignment="1" applyProtection="1">
      <alignment horizontal="left" vertical="top" wrapText="1"/>
      <protection locked="0"/>
    </xf>
    <xf numFmtId="0" fontId="15" fillId="11" borderId="4" xfId="0" applyFont="1" applyFill="1" applyBorder="1" applyAlignment="1" applyProtection="1">
      <alignment horizontal="left" vertical="top" wrapText="1"/>
      <protection locked="0"/>
    </xf>
    <xf numFmtId="0" fontId="0" fillId="11" borderId="5" xfId="0" applyFill="1" applyBorder="1" applyAlignment="1" applyProtection="1">
      <alignment horizontal="left" vertical="top" wrapText="1"/>
      <protection locked="0"/>
    </xf>
    <xf numFmtId="167" fontId="15" fillId="11" borderId="3" xfId="0" applyNumberFormat="1" applyFont="1" applyFill="1" applyBorder="1" applyAlignment="1" applyProtection="1">
      <alignment horizontal="left" vertical="top" wrapText="1"/>
      <protection locked="0"/>
    </xf>
    <xf numFmtId="167" fontId="15" fillId="11" borderId="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164" fontId="0" fillId="11" borderId="4" xfId="0" applyNumberFormat="1" applyFont="1" applyFill="1" applyBorder="1" applyAlignment="1" applyProtection="1">
      <alignment vertical="center" wrapText="1"/>
      <protection locked="0"/>
    </xf>
    <xf numFmtId="164" fontId="37" fillId="11" borderId="4" xfId="0" applyNumberFormat="1" applyFont="1" applyFill="1" applyBorder="1" applyAlignment="1" applyProtection="1">
      <alignment vertical="center" wrapText="1"/>
      <protection locked="0"/>
    </xf>
    <xf numFmtId="0" fontId="37" fillId="0" borderId="0" xfId="0" applyFont="1" applyAlignment="1" applyProtection="1">
      <alignment wrapText="1"/>
      <protection locked="0"/>
    </xf>
    <xf numFmtId="167" fontId="0" fillId="11" borderId="3" xfId="0" applyNumberFormat="1" applyFont="1" applyFill="1" applyBorder="1" applyAlignment="1" applyProtection="1">
      <alignment vertical="center"/>
      <protection locked="0"/>
    </xf>
    <xf numFmtId="0" fontId="37" fillId="0" borderId="0" xfId="0" applyFont="1" applyProtection="1">
      <protection locked="0"/>
    </xf>
    <xf numFmtId="167" fontId="15" fillId="11" borderId="3" xfId="0" applyNumberFormat="1" applyFont="1" applyFill="1" applyBorder="1" applyAlignment="1" applyProtection="1">
      <alignment vertical="top"/>
      <protection locked="0"/>
    </xf>
    <xf numFmtId="167" fontId="15" fillId="11" borderId="3" xfId="0" applyNumberFormat="1" applyFont="1" applyFill="1" applyBorder="1" applyAlignment="1" applyProtection="1">
      <alignment horizontal="right" vertical="top"/>
      <protection locked="0"/>
    </xf>
    <xf numFmtId="0" fontId="15" fillId="11" borderId="3" xfId="0" applyFont="1" applyFill="1" applyBorder="1" applyAlignment="1" applyProtection="1">
      <alignment vertical="center" wrapText="1"/>
      <protection locked="0"/>
    </xf>
    <xf numFmtId="0" fontId="15" fillId="11" borderId="2" xfId="0" applyFont="1" applyFill="1" applyBorder="1" applyAlignment="1" applyProtection="1">
      <alignment vertical="center" wrapText="1"/>
      <protection locked="0"/>
    </xf>
    <xf numFmtId="0" fontId="15" fillId="11" borderId="3" xfId="0" applyFont="1" applyFill="1" applyBorder="1" applyAlignment="1" applyProtection="1">
      <alignment horizontal="left" vertical="top" wrapText="1"/>
      <protection locked="0"/>
    </xf>
    <xf numFmtId="167" fontId="15" fillId="11" borderId="2" xfId="0" applyNumberFormat="1" applyFont="1" applyFill="1" applyBorder="1" applyAlignment="1" applyProtection="1">
      <alignment vertical="center"/>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13" fillId="11" borderId="2" xfId="0"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A9" sqref="A9:F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57" t="s">
        <v>51</v>
      </c>
      <c r="B1" s="157"/>
      <c r="C1" s="157"/>
      <c r="D1" s="157"/>
      <c r="E1" s="157"/>
      <c r="F1" s="157"/>
      <c r="G1" s="17"/>
      <c r="H1" s="17"/>
      <c r="I1" s="17"/>
      <c r="J1" s="17"/>
      <c r="K1" s="17"/>
    </row>
    <row r="2" spans="1:11" ht="21" customHeight="1" x14ac:dyDescent="0.2">
      <c r="A2" s="3" t="s">
        <v>52</v>
      </c>
      <c r="B2" s="158" t="s">
        <v>169</v>
      </c>
      <c r="C2" s="158"/>
      <c r="D2" s="158"/>
      <c r="E2" s="158"/>
      <c r="F2" s="158"/>
      <c r="G2" s="17"/>
      <c r="H2" s="17"/>
      <c r="I2" s="17"/>
      <c r="J2" s="17"/>
      <c r="K2" s="17"/>
    </row>
    <row r="3" spans="1:11" ht="21" customHeight="1" x14ac:dyDescent="0.2">
      <c r="A3" s="3" t="s">
        <v>53</v>
      </c>
      <c r="B3" s="158" t="s">
        <v>170</v>
      </c>
      <c r="C3" s="158"/>
      <c r="D3" s="158"/>
      <c r="E3" s="158"/>
      <c r="F3" s="158"/>
      <c r="G3" s="17"/>
      <c r="H3" s="17"/>
      <c r="I3" s="17"/>
      <c r="J3" s="17"/>
      <c r="K3" s="17"/>
    </row>
    <row r="4" spans="1:11" ht="21" customHeight="1" x14ac:dyDescent="0.2">
      <c r="A4" s="3" t="s">
        <v>54</v>
      </c>
      <c r="B4" s="159">
        <v>45474</v>
      </c>
      <c r="C4" s="159"/>
      <c r="D4" s="159"/>
      <c r="E4" s="159"/>
      <c r="F4" s="159"/>
      <c r="G4" s="17"/>
      <c r="H4" s="17"/>
      <c r="I4" s="17"/>
      <c r="J4" s="17"/>
      <c r="K4" s="17"/>
    </row>
    <row r="5" spans="1:11" ht="21" customHeight="1" x14ac:dyDescent="0.2">
      <c r="A5" s="3" t="s">
        <v>55</v>
      </c>
      <c r="B5" s="159">
        <v>45838</v>
      </c>
      <c r="C5" s="159"/>
      <c r="D5" s="159"/>
      <c r="E5" s="159"/>
      <c r="F5" s="159"/>
      <c r="G5" s="17"/>
      <c r="H5" s="17"/>
      <c r="I5" s="17"/>
      <c r="J5" s="17"/>
      <c r="K5" s="17"/>
    </row>
    <row r="6" spans="1:11" ht="21" customHeight="1" x14ac:dyDescent="0.2">
      <c r="A6" s="3" t="s">
        <v>56</v>
      </c>
      <c r="B6" s="156" t="str">
        <f>IF(AND(Travel!B7&lt;&gt;A30,Hospitality!B7&lt;&gt;A30,'All other expenses'!B7&lt;&gt;A30,'Gifts and benefits'!B7&lt;&gt;A30),A31,IF(AND(Travel!B7=A30,Hospitality!B7=A30,'All other expenses'!B7=A30,'Gifts and benefits'!B7=A30),A33,A32))</f>
        <v>Data and totals checked on all sheets</v>
      </c>
      <c r="C6" s="156"/>
      <c r="D6" s="156"/>
      <c r="E6" s="156"/>
      <c r="F6" s="156"/>
      <c r="G6" s="23"/>
      <c r="H6" s="17"/>
      <c r="I6" s="17"/>
      <c r="J6" s="17"/>
      <c r="K6" s="17"/>
    </row>
    <row r="7" spans="1:11" ht="21" customHeight="1" x14ac:dyDescent="0.2">
      <c r="A7" s="3" t="s">
        <v>57</v>
      </c>
      <c r="B7" s="155" t="s">
        <v>89</v>
      </c>
      <c r="C7" s="155"/>
      <c r="D7" s="155"/>
      <c r="E7" s="155"/>
      <c r="F7" s="155"/>
      <c r="G7" s="23"/>
      <c r="H7" s="17"/>
      <c r="I7" s="17"/>
      <c r="J7" s="17"/>
      <c r="K7" s="17"/>
    </row>
    <row r="8" spans="1:11" ht="21" customHeight="1" x14ac:dyDescent="0.2">
      <c r="A8" s="3" t="s">
        <v>59</v>
      </c>
      <c r="B8" s="160" t="s">
        <v>186</v>
      </c>
      <c r="C8" s="160"/>
      <c r="D8" s="160"/>
      <c r="E8" s="160"/>
      <c r="F8" s="160"/>
      <c r="G8" s="23"/>
      <c r="H8" s="17"/>
      <c r="I8" s="17"/>
      <c r="J8" s="17"/>
      <c r="K8" s="17"/>
    </row>
    <row r="9" spans="1:11" ht="66.75" customHeight="1" x14ac:dyDescent="0.2">
      <c r="A9" s="154" t="s">
        <v>60</v>
      </c>
      <c r="B9" s="154"/>
      <c r="C9" s="154"/>
      <c r="D9" s="154"/>
      <c r="E9" s="154"/>
      <c r="F9" s="154"/>
      <c r="G9" s="23"/>
      <c r="H9" s="17"/>
      <c r="I9" s="17"/>
      <c r="J9" s="17"/>
      <c r="K9" s="17"/>
    </row>
    <row r="10" spans="1:11" s="94" customFormat="1" ht="36" customHeight="1" x14ac:dyDescent="0.2">
      <c r="A10" s="88" t="s">
        <v>61</v>
      </c>
      <c r="B10" s="89" t="s">
        <v>62</v>
      </c>
      <c r="C10" s="89" t="s">
        <v>63</v>
      </c>
      <c r="D10" s="90"/>
      <c r="E10" s="91" t="s">
        <v>29</v>
      </c>
      <c r="F10" s="92" t="s">
        <v>64</v>
      </c>
      <c r="G10" s="93"/>
      <c r="H10" s="93"/>
      <c r="I10" s="93"/>
      <c r="J10" s="93"/>
      <c r="K10" s="93"/>
    </row>
    <row r="11" spans="1:11" ht="27.75" customHeight="1" x14ac:dyDescent="0.2">
      <c r="A11" s="8" t="s">
        <v>65</v>
      </c>
      <c r="B11" s="60">
        <f>B15+B16+B17</f>
        <v>3921.36</v>
      </c>
      <c r="C11" s="67" t="str">
        <f>IF(Travel!B6="",A34,Travel!B6)</f>
        <v>Figures include GST (where applicable)</v>
      </c>
      <c r="D11" s="6"/>
      <c r="E11" s="8" t="s">
        <v>66</v>
      </c>
      <c r="F11" s="33">
        <f>'Gifts and benefits'!C46</f>
        <v>11</v>
      </c>
      <c r="G11" s="29"/>
      <c r="H11" s="29"/>
      <c r="I11" s="29"/>
      <c r="J11" s="29"/>
      <c r="K11" s="29"/>
    </row>
    <row r="12" spans="1:11" ht="27.75" customHeight="1" x14ac:dyDescent="0.2">
      <c r="A12" s="8" t="s">
        <v>24</v>
      </c>
      <c r="B12" s="60">
        <f>Hospitality!B25</f>
        <v>0</v>
      </c>
      <c r="C12" s="67" t="str">
        <f>IF(Hospitality!B6="",A34,Hospitality!B6)</f>
        <v>Figures include GST (where applicable)</v>
      </c>
      <c r="D12" s="6"/>
      <c r="E12" s="8" t="s">
        <v>67</v>
      </c>
      <c r="F12" s="33">
        <f>'Gifts and benefits'!C47</f>
        <v>2</v>
      </c>
      <c r="G12" s="29"/>
      <c r="H12" s="29"/>
      <c r="I12" s="29"/>
      <c r="J12" s="29"/>
      <c r="K12" s="29"/>
    </row>
    <row r="13" spans="1:11" ht="27.75" customHeight="1" x14ac:dyDescent="0.2">
      <c r="A13" s="8" t="s">
        <v>68</v>
      </c>
      <c r="B13" s="60">
        <f>'All other expenses'!B24</f>
        <v>1135</v>
      </c>
      <c r="C13" s="67" t="str">
        <f>IF('All other expenses'!B6="",A34,'All other expenses'!B6)</f>
        <v>Figures include GST (where applicable)</v>
      </c>
      <c r="D13" s="6"/>
      <c r="E13" s="8" t="s">
        <v>69</v>
      </c>
      <c r="F13" s="33">
        <f>'Gifts and benefits'!C48</f>
        <v>9</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70</v>
      </c>
      <c r="B15" s="62">
        <f>Travel!B30</f>
        <v>2162.3200000000002</v>
      </c>
      <c r="C15" s="69" t="str">
        <f>C11</f>
        <v>Figures include GST (where applicable)</v>
      </c>
      <c r="D15" s="6"/>
      <c r="E15" s="6"/>
      <c r="F15" s="35"/>
      <c r="G15" s="17"/>
      <c r="H15" s="17"/>
      <c r="I15" s="17"/>
      <c r="J15" s="17"/>
      <c r="K15" s="17"/>
    </row>
    <row r="16" spans="1:11" ht="27.75" customHeight="1" x14ac:dyDescent="0.2">
      <c r="A16" s="9" t="s">
        <v>71</v>
      </c>
      <c r="B16" s="62">
        <f>Travel!B50</f>
        <v>1534.5900000000001</v>
      </c>
      <c r="C16" s="69" t="str">
        <f>C11</f>
        <v>Figures include GST (where applicable)</v>
      </c>
      <c r="D16" s="36"/>
      <c r="E16" s="6"/>
      <c r="F16" s="37"/>
      <c r="G16" s="17"/>
      <c r="H16" s="17"/>
      <c r="I16" s="17"/>
      <c r="J16" s="17"/>
      <c r="K16" s="17"/>
    </row>
    <row r="17" spans="1:11" ht="27.75" customHeight="1" x14ac:dyDescent="0.2">
      <c r="A17" s="9" t="s">
        <v>72</v>
      </c>
      <c r="B17" s="62">
        <f>Travel!B80</f>
        <v>224.44999999999996</v>
      </c>
      <c r="C17" s="69"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73</v>
      </c>
      <c r="B19" s="19"/>
      <c r="C19" s="17"/>
      <c r="D19" s="17"/>
      <c r="E19" s="17"/>
      <c r="F19" s="17"/>
      <c r="G19" s="17"/>
      <c r="H19" s="17"/>
      <c r="I19" s="17"/>
      <c r="J19" s="17"/>
      <c r="K19" s="17"/>
    </row>
    <row r="20" spans="1:11" x14ac:dyDescent="0.2">
      <c r="A20" s="20" t="s">
        <v>74</v>
      </c>
      <c r="D20" s="17"/>
      <c r="E20" s="17"/>
      <c r="F20" s="17"/>
      <c r="G20" s="17"/>
      <c r="H20" s="17"/>
      <c r="I20" s="17"/>
      <c r="J20" s="17"/>
      <c r="K20" s="17"/>
    </row>
    <row r="21" spans="1:11" ht="12.6" customHeight="1" x14ac:dyDescent="0.2">
      <c r="A21" s="20" t="s">
        <v>75</v>
      </c>
      <c r="D21" s="17"/>
      <c r="E21" s="17"/>
      <c r="F21" s="17"/>
      <c r="G21" s="17"/>
      <c r="H21" s="17"/>
      <c r="I21" s="17"/>
      <c r="J21" s="17"/>
      <c r="K21" s="17"/>
    </row>
    <row r="22" spans="1:11" ht="12.6" customHeight="1" x14ac:dyDescent="0.2">
      <c r="A22" s="20" t="s">
        <v>76</v>
      </c>
      <c r="D22" s="17"/>
      <c r="E22" s="17"/>
      <c r="F22" s="17"/>
      <c r="G22" s="17"/>
      <c r="H22" s="17"/>
      <c r="I22" s="17"/>
      <c r="J22" s="17"/>
      <c r="K22" s="17"/>
    </row>
    <row r="23" spans="1:11" ht="12.6" customHeight="1" x14ac:dyDescent="0.2">
      <c r="A23" s="20" t="s">
        <v>77</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78</v>
      </c>
      <c r="B25" s="13"/>
      <c r="C25" s="13"/>
      <c r="D25" s="13"/>
      <c r="E25" s="13"/>
      <c r="F25" s="13"/>
      <c r="G25" s="17"/>
      <c r="H25" s="17"/>
      <c r="I25" s="17"/>
      <c r="J25" s="17"/>
      <c r="K25" s="17"/>
    </row>
    <row r="26" spans="1:11" ht="12.75" hidden="1" customHeight="1" x14ac:dyDescent="0.2">
      <c r="A26" s="11" t="s">
        <v>79</v>
      </c>
      <c r="B26" s="4"/>
      <c r="C26" s="4"/>
      <c r="D26" s="11"/>
      <c r="E26" s="11"/>
      <c r="F26" s="11"/>
      <c r="G26" s="17"/>
      <c r="H26" s="17"/>
      <c r="I26" s="17"/>
      <c r="J26" s="17"/>
      <c r="K26" s="17"/>
    </row>
    <row r="27" spans="1:11" hidden="1" x14ac:dyDescent="0.2">
      <c r="A27" s="10" t="s">
        <v>80</v>
      </c>
      <c r="B27" s="10"/>
      <c r="C27" s="10"/>
      <c r="D27" s="10"/>
      <c r="E27" s="10"/>
      <c r="F27" s="10"/>
      <c r="G27" s="17"/>
      <c r="H27" s="17"/>
      <c r="I27" s="17"/>
      <c r="J27" s="17"/>
      <c r="K27" s="17"/>
    </row>
    <row r="28" spans="1:11" hidden="1" x14ac:dyDescent="0.2">
      <c r="A28" s="10" t="s">
        <v>81</v>
      </c>
      <c r="B28" s="10"/>
      <c r="C28" s="10"/>
      <c r="D28" s="10"/>
      <c r="E28" s="10"/>
      <c r="F28" s="10"/>
      <c r="G28" s="17"/>
      <c r="H28" s="17"/>
      <c r="I28" s="17"/>
      <c r="J28" s="17"/>
      <c r="K28" s="17"/>
    </row>
    <row r="29" spans="1:11" hidden="1" x14ac:dyDescent="0.2">
      <c r="A29" s="11" t="s">
        <v>82</v>
      </c>
      <c r="B29" s="11"/>
      <c r="C29" s="11"/>
      <c r="D29" s="11"/>
      <c r="E29" s="11"/>
      <c r="F29" s="11"/>
      <c r="G29" s="17"/>
      <c r="H29" s="17"/>
      <c r="I29" s="17"/>
      <c r="J29" s="17"/>
      <c r="K29" s="17"/>
    </row>
    <row r="30" spans="1:11" hidden="1" x14ac:dyDescent="0.2">
      <c r="A30" s="11" t="s">
        <v>83</v>
      </c>
      <c r="B30" s="11"/>
      <c r="C30" s="11"/>
      <c r="D30" s="11"/>
      <c r="E30" s="11"/>
      <c r="F30" s="11"/>
      <c r="G30" s="17"/>
      <c r="H30" s="17"/>
      <c r="I30" s="17"/>
      <c r="J30" s="17"/>
      <c r="K30" s="17"/>
    </row>
    <row r="31" spans="1:11" hidden="1" x14ac:dyDescent="0.2">
      <c r="A31" s="10" t="s">
        <v>84</v>
      </c>
      <c r="B31" s="10"/>
      <c r="C31" s="10"/>
      <c r="D31" s="10"/>
      <c r="E31" s="10"/>
      <c r="F31" s="10"/>
      <c r="G31" s="17"/>
      <c r="H31" s="17"/>
      <c r="I31" s="17"/>
      <c r="J31" s="17"/>
      <c r="K31" s="17"/>
    </row>
    <row r="32" spans="1:11" hidden="1" x14ac:dyDescent="0.2">
      <c r="A32" s="10" t="s">
        <v>85</v>
      </c>
      <c r="B32" s="10"/>
      <c r="C32" s="10"/>
      <c r="D32" s="10"/>
      <c r="E32" s="10"/>
      <c r="F32" s="10"/>
      <c r="G32" s="17"/>
      <c r="H32" s="17"/>
      <c r="I32" s="17"/>
      <c r="J32" s="17"/>
      <c r="K32" s="17"/>
    </row>
    <row r="33" spans="1:11" hidden="1" x14ac:dyDescent="0.2">
      <c r="A33" s="10" t="s">
        <v>86</v>
      </c>
      <c r="B33" s="10"/>
      <c r="C33" s="10"/>
      <c r="D33" s="10"/>
      <c r="E33" s="10"/>
      <c r="F33" s="10"/>
      <c r="G33" s="17"/>
      <c r="H33" s="17"/>
      <c r="I33" s="17"/>
      <c r="J33" s="17"/>
      <c r="K33" s="17"/>
    </row>
    <row r="34" spans="1:11" hidden="1" x14ac:dyDescent="0.2">
      <c r="A34" s="11" t="s">
        <v>87</v>
      </c>
      <c r="B34" s="11"/>
      <c r="C34" s="11"/>
      <c r="D34" s="11"/>
      <c r="E34" s="11"/>
      <c r="F34" s="11"/>
      <c r="G34" s="17"/>
      <c r="H34" s="17"/>
      <c r="I34" s="17"/>
      <c r="J34" s="17"/>
      <c r="K34" s="17"/>
    </row>
    <row r="35" spans="1:11" hidden="1" x14ac:dyDescent="0.2">
      <c r="A35" s="11" t="s">
        <v>88</v>
      </c>
      <c r="B35" s="11"/>
      <c r="C35" s="11"/>
      <c r="D35" s="11"/>
      <c r="E35" s="11"/>
      <c r="F35" s="11"/>
      <c r="G35" s="17"/>
      <c r="H35" s="17"/>
      <c r="I35" s="17"/>
      <c r="J35" s="17"/>
      <c r="K35" s="17"/>
    </row>
    <row r="36" spans="1:11" hidden="1" x14ac:dyDescent="0.2">
      <c r="A36" s="10" t="s">
        <v>58</v>
      </c>
      <c r="B36" s="64"/>
      <c r="C36" s="64"/>
      <c r="D36" s="64"/>
      <c r="E36" s="64"/>
      <c r="F36" s="64"/>
      <c r="G36" s="17"/>
      <c r="H36" s="17"/>
      <c r="I36" s="17"/>
      <c r="J36" s="17"/>
      <c r="K36" s="17"/>
    </row>
    <row r="37" spans="1:11" hidden="1" x14ac:dyDescent="0.2">
      <c r="A37" s="10" t="s">
        <v>89</v>
      </c>
      <c r="B37" s="64"/>
      <c r="C37" s="64"/>
      <c r="D37" s="64"/>
      <c r="E37" s="64"/>
      <c r="F37" s="64"/>
      <c r="G37" s="17"/>
      <c r="H37" s="17"/>
      <c r="I37" s="17"/>
      <c r="J37" s="17"/>
      <c r="K37" s="17"/>
    </row>
    <row r="38" spans="1:11" hidden="1" x14ac:dyDescent="0.2">
      <c r="A38" s="10" t="s">
        <v>168</v>
      </c>
      <c r="B38" s="64"/>
      <c r="C38" s="64"/>
      <c r="D38" s="64"/>
      <c r="E38" s="64"/>
      <c r="F38" s="64"/>
      <c r="G38" s="17"/>
      <c r="H38" s="17"/>
      <c r="I38" s="17"/>
      <c r="J38" s="17"/>
      <c r="K38" s="17"/>
    </row>
    <row r="39" spans="1:11" hidden="1" x14ac:dyDescent="0.2">
      <c r="A39" s="11" t="s">
        <v>90</v>
      </c>
      <c r="B39" s="4"/>
      <c r="C39" s="4"/>
      <c r="D39" s="4"/>
      <c r="E39" s="4"/>
      <c r="F39" s="4"/>
      <c r="G39" s="17"/>
      <c r="H39" s="17"/>
      <c r="I39" s="17"/>
      <c r="J39" s="17"/>
      <c r="K39" s="17"/>
    </row>
    <row r="40" spans="1:11" hidden="1" x14ac:dyDescent="0.2">
      <c r="A40" s="4" t="s">
        <v>91</v>
      </c>
      <c r="B40" s="4"/>
      <c r="C40" s="4"/>
      <c r="D40" s="4"/>
      <c r="E40" s="4"/>
      <c r="F40" s="4"/>
      <c r="G40" s="17"/>
      <c r="H40" s="17"/>
      <c r="I40" s="17"/>
      <c r="J40" s="17"/>
      <c r="K40" s="17"/>
    </row>
    <row r="41" spans="1:11" hidden="1" x14ac:dyDescent="0.2">
      <c r="A41" s="4" t="s">
        <v>92</v>
      </c>
      <c r="B41" s="4"/>
      <c r="C41" s="4"/>
      <c r="D41" s="4"/>
      <c r="E41" s="4"/>
      <c r="F41" s="4"/>
      <c r="G41" s="17"/>
      <c r="H41" s="17"/>
      <c r="I41" s="17"/>
      <c r="J41" s="17"/>
      <c r="K41" s="17"/>
    </row>
    <row r="42" spans="1:11" hidden="1" x14ac:dyDescent="0.2">
      <c r="A42" s="4" t="s">
        <v>93</v>
      </c>
      <c r="B42" s="4"/>
      <c r="C42" s="4"/>
      <c r="D42" s="4"/>
      <c r="E42" s="4"/>
      <c r="F42" s="4"/>
      <c r="G42" s="17"/>
      <c r="H42" s="17"/>
      <c r="I42" s="17"/>
      <c r="J42" s="17"/>
      <c r="K42" s="17"/>
    </row>
    <row r="43" spans="1:11" hidden="1" x14ac:dyDescent="0.2">
      <c r="A43" s="4" t="s">
        <v>94</v>
      </c>
      <c r="B43" s="4"/>
      <c r="C43" s="4"/>
      <c r="D43" s="4"/>
      <c r="E43" s="4"/>
      <c r="F43" s="4"/>
      <c r="G43" s="17"/>
      <c r="H43" s="17"/>
      <c r="I43" s="17"/>
      <c r="J43" s="17"/>
      <c r="K43" s="17"/>
    </row>
    <row r="44" spans="1:11" hidden="1" x14ac:dyDescent="0.2">
      <c r="A44" s="4" t="s">
        <v>95</v>
      </c>
      <c r="B44" s="4"/>
      <c r="C44" s="4"/>
      <c r="D44" s="4"/>
      <c r="E44" s="4"/>
      <c r="F44" s="4"/>
      <c r="G44" s="17"/>
      <c r="H44" s="17"/>
      <c r="I44" s="17"/>
      <c r="J44" s="17"/>
      <c r="K44" s="17"/>
    </row>
    <row r="45" spans="1:11" hidden="1" x14ac:dyDescent="0.2">
      <c r="A45" s="65" t="s">
        <v>96</v>
      </c>
      <c r="B45" s="64"/>
      <c r="C45" s="64"/>
      <c r="D45" s="64"/>
      <c r="E45" s="64"/>
      <c r="F45" s="64"/>
      <c r="G45" s="17"/>
      <c r="H45" s="17"/>
      <c r="I45" s="17"/>
      <c r="J45" s="17"/>
      <c r="K45" s="17"/>
    </row>
    <row r="46" spans="1:11" hidden="1" x14ac:dyDescent="0.2">
      <c r="A46" s="64" t="s">
        <v>97</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98</v>
      </c>
      <c r="B48" s="64"/>
      <c r="C48" s="64"/>
      <c r="D48" s="64"/>
      <c r="E48" s="64"/>
      <c r="F48" s="64"/>
      <c r="G48" s="17"/>
      <c r="H48" s="17"/>
      <c r="I48" s="17"/>
      <c r="J48" s="17"/>
      <c r="K48" s="17"/>
    </row>
    <row r="49" spans="1:11" ht="25.5" hidden="1" x14ac:dyDescent="0.2">
      <c r="A49" s="82" t="s">
        <v>99</v>
      </c>
      <c r="B49" s="64"/>
      <c r="C49" s="64"/>
      <c r="D49" s="64"/>
      <c r="E49" s="64"/>
      <c r="F49" s="64"/>
      <c r="G49" s="17"/>
      <c r="H49" s="17"/>
      <c r="I49" s="17"/>
      <c r="J49" s="17"/>
      <c r="K49" s="17"/>
    </row>
    <row r="50" spans="1:11" ht="25.5" hidden="1" x14ac:dyDescent="0.2">
      <c r="A50" s="83" t="s">
        <v>100</v>
      </c>
      <c r="B50" s="4"/>
      <c r="C50" s="4"/>
      <c r="D50" s="4"/>
      <c r="E50" s="4"/>
      <c r="F50" s="4"/>
      <c r="G50" s="17"/>
      <c r="H50" s="17"/>
      <c r="I50" s="17"/>
      <c r="J50" s="17"/>
      <c r="K50" s="17"/>
    </row>
    <row r="51" spans="1:11" ht="25.5" hidden="1" x14ac:dyDescent="0.2">
      <c r="A51" s="83" t="s">
        <v>101</v>
      </c>
      <c r="B51" s="4"/>
      <c r="C51" s="4"/>
      <c r="D51" s="4"/>
      <c r="E51" s="4"/>
      <c r="F51" s="4"/>
      <c r="G51" s="17"/>
      <c r="H51" s="17"/>
      <c r="I51" s="17"/>
      <c r="J51" s="17"/>
      <c r="K51" s="17"/>
    </row>
    <row r="52" spans="1:11" ht="38.25" hidden="1" x14ac:dyDescent="0.2">
      <c r="A52" s="83" t="s">
        <v>102</v>
      </c>
      <c r="B52" s="75"/>
      <c r="C52" s="75"/>
      <c r="D52" s="75"/>
      <c r="E52" s="11"/>
      <c r="F52" s="11"/>
      <c r="G52" s="17"/>
      <c r="H52" s="17"/>
      <c r="I52" s="17"/>
      <c r="J52" s="17"/>
      <c r="K52" s="17"/>
    </row>
    <row r="53" spans="1:11" hidden="1" x14ac:dyDescent="0.2">
      <c r="A53" s="80" t="s">
        <v>103</v>
      </c>
      <c r="B53" s="74"/>
      <c r="C53" s="74"/>
      <c r="D53" s="74"/>
      <c r="E53" s="10"/>
      <c r="F53" s="10" t="b">
        <v>1</v>
      </c>
      <c r="G53" s="17"/>
      <c r="H53" s="17"/>
      <c r="I53" s="17"/>
      <c r="J53" s="17"/>
      <c r="K53" s="17"/>
    </row>
    <row r="54" spans="1:11" hidden="1" x14ac:dyDescent="0.2">
      <c r="A54" s="81" t="s">
        <v>104</v>
      </c>
      <c r="B54" s="80"/>
      <c r="C54" s="80"/>
      <c r="D54" s="80"/>
      <c r="E54" s="10"/>
      <c r="F54" s="10" t="b">
        <v>0</v>
      </c>
      <c r="G54" s="17"/>
      <c r="H54" s="17"/>
      <c r="I54" s="17"/>
      <c r="J54" s="17"/>
      <c r="K54" s="17"/>
    </row>
    <row r="55" spans="1:11" hidden="1" x14ac:dyDescent="0.2">
      <c r="A55" s="84"/>
      <c r="B55" s="76">
        <f>COUNT(Travel!B12:B29)</f>
        <v>14</v>
      </c>
      <c r="C55" s="76"/>
      <c r="D55" s="76">
        <f>COUNTIF(Travel!D12:D29,"*")</f>
        <v>14</v>
      </c>
      <c r="E55" s="77"/>
      <c r="F55" s="77" t="b">
        <f>MIN(B55,D55)=MAX(B55,D55)</f>
        <v>1</v>
      </c>
      <c r="G55" s="17"/>
      <c r="H55" s="17"/>
      <c r="I55" s="17"/>
      <c r="J55" s="17"/>
      <c r="K55" s="17"/>
    </row>
    <row r="56" spans="1:11" hidden="1" x14ac:dyDescent="0.2">
      <c r="A56" s="84" t="s">
        <v>105</v>
      </c>
      <c r="B56" s="76">
        <f>COUNT(Travel!B34:B49)</f>
        <v>13</v>
      </c>
      <c r="C56" s="76"/>
      <c r="D56" s="76">
        <f>COUNTIF(Travel!D34:D49,"*")</f>
        <v>13</v>
      </c>
      <c r="E56" s="77"/>
      <c r="F56" s="77" t="b">
        <f>MIN(B56,D56)=MAX(B56,D56)</f>
        <v>1</v>
      </c>
    </row>
    <row r="57" spans="1:11" hidden="1" x14ac:dyDescent="0.2">
      <c r="A57" s="85"/>
      <c r="B57" s="76">
        <f>COUNT(Travel!B54:B79)</f>
        <v>21</v>
      </c>
      <c r="C57" s="76"/>
      <c r="D57" s="76">
        <f>COUNTIF(Travel!D54:D79,"*")</f>
        <v>21</v>
      </c>
      <c r="E57" s="77"/>
      <c r="F57" s="77" t="b">
        <f>MIN(B57,D57)=MAX(B57,D57)</f>
        <v>1</v>
      </c>
    </row>
    <row r="58" spans="1:11" hidden="1" x14ac:dyDescent="0.2">
      <c r="A58" s="86" t="s">
        <v>106</v>
      </c>
      <c r="B58" s="78">
        <f>COUNT(Hospitality!B11:B24)</f>
        <v>0</v>
      </c>
      <c r="C58" s="78"/>
      <c r="D58" s="78">
        <f>COUNTIF(Hospitality!D11:D24,"*")</f>
        <v>0</v>
      </c>
      <c r="E58" s="79"/>
      <c r="F58" s="79" t="b">
        <f>MIN(B58,D58)=MAX(B58,D58)</f>
        <v>1</v>
      </c>
    </row>
    <row r="59" spans="1:11" hidden="1" x14ac:dyDescent="0.2">
      <c r="A59" s="87" t="s">
        <v>107</v>
      </c>
      <c r="B59" s="77">
        <f>COUNT('All other expenses'!B11:B23)</f>
        <v>2</v>
      </c>
      <c r="C59" s="77"/>
      <c r="D59" s="77">
        <f>COUNTIF('All other expenses'!D11:D23,"*")</f>
        <v>2</v>
      </c>
      <c r="E59" s="77"/>
      <c r="F59" s="77" t="b">
        <f>MIN(B59,D59)=MAX(B59,D59)</f>
        <v>1</v>
      </c>
    </row>
    <row r="60" spans="1:11" hidden="1" x14ac:dyDescent="0.2">
      <c r="A60" s="86" t="s">
        <v>108</v>
      </c>
      <c r="B60" s="78">
        <f>COUNTIF('Gifts and benefits'!B11:B45,"*")</f>
        <v>11</v>
      </c>
      <c r="C60" s="78">
        <f>COUNTIF('Gifts and benefits'!C11:C45,"*")</f>
        <v>11</v>
      </c>
      <c r="D60" s="78"/>
      <c r="E60" s="78">
        <f>COUNTA('Gifts and benefits'!E11:E45)</f>
        <v>10</v>
      </c>
      <c r="F60" s="79"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82"/>
  <sheetViews>
    <sheetView tabSelected="1" topLeftCell="A51" zoomScaleNormal="100" workbookViewId="0">
      <selection activeCell="A15" sqref="A15:XFD1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57" t="s">
        <v>109</v>
      </c>
      <c r="B1" s="157"/>
      <c r="C1" s="157"/>
      <c r="D1" s="157"/>
      <c r="E1" s="157"/>
      <c r="F1" s="17"/>
    </row>
    <row r="2" spans="1:6" ht="21" customHeight="1" x14ac:dyDescent="0.2">
      <c r="A2" s="3" t="s">
        <v>52</v>
      </c>
      <c r="B2" s="161" t="str">
        <f>'Summary and sign-off'!B2:F2</f>
        <v>Pharmac</v>
      </c>
      <c r="C2" s="161"/>
      <c r="D2" s="161"/>
      <c r="E2" s="161"/>
      <c r="F2" s="17"/>
    </row>
    <row r="3" spans="1:6" ht="21" customHeight="1" x14ac:dyDescent="0.2">
      <c r="A3" s="3" t="s">
        <v>110</v>
      </c>
      <c r="B3" s="161" t="str">
        <f>'Summary and sign-off'!B3:F3</f>
        <v>Sarah Fitt</v>
      </c>
      <c r="C3" s="161"/>
      <c r="D3" s="161"/>
      <c r="E3" s="161"/>
      <c r="F3" s="17"/>
    </row>
    <row r="4" spans="1:6" ht="21" customHeight="1" x14ac:dyDescent="0.2">
      <c r="A4" s="3" t="s">
        <v>111</v>
      </c>
      <c r="B4" s="161">
        <f>'Summary and sign-off'!B4:F4</f>
        <v>45474</v>
      </c>
      <c r="C4" s="161"/>
      <c r="D4" s="161"/>
      <c r="E4" s="161"/>
      <c r="F4" s="17"/>
    </row>
    <row r="5" spans="1:6" ht="21" customHeight="1" x14ac:dyDescent="0.2">
      <c r="A5" s="3" t="s">
        <v>112</v>
      </c>
      <c r="B5" s="161">
        <f>'Summary and sign-off'!B5:F5</f>
        <v>45838</v>
      </c>
      <c r="C5" s="161"/>
      <c r="D5" s="161"/>
      <c r="E5" s="161"/>
      <c r="F5" s="17"/>
    </row>
    <row r="6" spans="1:6" ht="21" customHeight="1" x14ac:dyDescent="0.2">
      <c r="A6" s="3" t="s">
        <v>113</v>
      </c>
      <c r="B6" s="155" t="s">
        <v>80</v>
      </c>
      <c r="C6" s="155"/>
      <c r="D6" s="155"/>
      <c r="E6" s="155"/>
      <c r="F6" s="17"/>
    </row>
    <row r="7" spans="1:6" ht="21" customHeight="1" x14ac:dyDescent="0.2">
      <c r="A7" s="3" t="s">
        <v>56</v>
      </c>
      <c r="B7" s="155" t="s">
        <v>83</v>
      </c>
      <c r="C7" s="155"/>
      <c r="D7" s="155"/>
      <c r="E7" s="155"/>
      <c r="F7" s="17"/>
    </row>
    <row r="8" spans="1:6" ht="36" customHeight="1" x14ac:dyDescent="0.2">
      <c r="A8" s="164" t="s">
        <v>114</v>
      </c>
      <c r="B8" s="165"/>
      <c r="C8" s="165"/>
      <c r="D8" s="165"/>
      <c r="E8" s="165"/>
      <c r="F8" s="19"/>
    </row>
    <row r="9" spans="1:6" ht="36" customHeight="1" x14ac:dyDescent="0.2">
      <c r="A9" s="166" t="s">
        <v>115</v>
      </c>
      <c r="B9" s="167"/>
      <c r="C9" s="167"/>
      <c r="D9" s="167"/>
      <c r="E9" s="167"/>
      <c r="F9" s="19"/>
    </row>
    <row r="10" spans="1:6" ht="24.75" customHeight="1" x14ac:dyDescent="0.2">
      <c r="A10" s="163" t="s">
        <v>116</v>
      </c>
      <c r="B10" s="168"/>
      <c r="C10" s="163"/>
      <c r="D10" s="163"/>
      <c r="E10" s="163"/>
      <c r="F10" s="29"/>
    </row>
    <row r="11" spans="1:6" ht="27" customHeight="1" x14ac:dyDescent="0.2">
      <c r="A11" s="24" t="s">
        <v>117</v>
      </c>
      <c r="B11" s="24" t="s">
        <v>118</v>
      </c>
      <c r="C11" s="24" t="s">
        <v>119</v>
      </c>
      <c r="D11" s="24" t="s">
        <v>120</v>
      </c>
      <c r="E11" s="24" t="s">
        <v>121</v>
      </c>
      <c r="F11" s="30"/>
    </row>
    <row r="12" spans="1:6" s="2" customFormat="1" hidden="1" x14ac:dyDescent="0.2">
      <c r="A12" s="96"/>
      <c r="B12" s="97"/>
      <c r="C12" s="98"/>
      <c r="D12" s="98"/>
      <c r="E12" s="99"/>
      <c r="F12" s="1"/>
    </row>
    <row r="13" spans="1:6" s="2" customFormat="1" x14ac:dyDescent="0.2">
      <c r="A13" s="135">
        <v>45495</v>
      </c>
      <c r="B13" s="121">
        <v>41.66</v>
      </c>
      <c r="C13" s="122" t="s">
        <v>198</v>
      </c>
      <c r="D13" s="122" t="s">
        <v>191</v>
      </c>
      <c r="E13" s="123" t="s">
        <v>201</v>
      </c>
      <c r="F13" s="1"/>
    </row>
    <row r="14" spans="1:6" s="2" customFormat="1" x14ac:dyDescent="0.2">
      <c r="A14" s="135">
        <v>45496</v>
      </c>
      <c r="B14" s="121">
        <v>37.97</v>
      </c>
      <c r="C14" s="122" t="s">
        <v>198</v>
      </c>
      <c r="D14" s="122" t="s">
        <v>191</v>
      </c>
      <c r="E14" s="123" t="s">
        <v>201</v>
      </c>
      <c r="F14" s="1"/>
    </row>
    <row r="15" spans="1:6" s="2" customFormat="1" x14ac:dyDescent="0.2">
      <c r="A15" s="135">
        <v>45552</v>
      </c>
      <c r="B15" s="143">
        <v>352</v>
      </c>
      <c r="C15" s="122" t="s">
        <v>183</v>
      </c>
      <c r="D15" s="122" t="s">
        <v>180</v>
      </c>
      <c r="E15" s="123" t="s">
        <v>187</v>
      </c>
      <c r="F15" s="145"/>
    </row>
    <row r="16" spans="1:6" s="2" customFormat="1" x14ac:dyDescent="0.2">
      <c r="A16" s="135">
        <v>45553</v>
      </c>
      <c r="B16" s="143">
        <v>86.87</v>
      </c>
      <c r="C16" s="122" t="s">
        <v>173</v>
      </c>
      <c r="D16" s="122" t="s">
        <v>189</v>
      </c>
      <c r="E16" s="123" t="s">
        <v>187</v>
      </c>
      <c r="F16" s="1"/>
    </row>
    <row r="17" spans="1:6" s="2" customFormat="1" x14ac:dyDescent="0.2">
      <c r="A17" s="135">
        <v>45553</v>
      </c>
      <c r="B17" s="143">
        <v>18.91</v>
      </c>
      <c r="C17" s="122" t="s">
        <v>173</v>
      </c>
      <c r="D17" s="122" t="s">
        <v>188</v>
      </c>
      <c r="E17" s="123" t="s">
        <v>187</v>
      </c>
      <c r="F17" s="1"/>
    </row>
    <row r="18" spans="1:6" s="2" customFormat="1" x14ac:dyDescent="0.2">
      <c r="A18" s="135">
        <v>45553</v>
      </c>
      <c r="B18" s="143">
        <v>138.74</v>
      </c>
      <c r="C18" s="122" t="s">
        <v>173</v>
      </c>
      <c r="D18" s="122" t="s">
        <v>191</v>
      </c>
      <c r="E18" s="123" t="s">
        <v>187</v>
      </c>
      <c r="F18" s="1"/>
    </row>
    <row r="19" spans="1:6" s="2" customFormat="1" x14ac:dyDescent="0.2">
      <c r="A19" s="135">
        <v>45553</v>
      </c>
      <c r="B19" s="143">
        <v>40.97</v>
      </c>
      <c r="C19" s="122" t="s">
        <v>173</v>
      </c>
      <c r="D19" s="122" t="s">
        <v>190</v>
      </c>
      <c r="E19" s="123" t="s">
        <v>187</v>
      </c>
      <c r="F19" s="1"/>
    </row>
    <row r="20" spans="1:6" s="2" customFormat="1" x14ac:dyDescent="0.2">
      <c r="A20" s="135">
        <v>45554</v>
      </c>
      <c r="B20" s="143">
        <v>31.13</v>
      </c>
      <c r="C20" s="122" t="s">
        <v>173</v>
      </c>
      <c r="D20" s="122" t="s">
        <v>191</v>
      </c>
      <c r="E20" s="123" t="s">
        <v>187</v>
      </c>
      <c r="F20" s="1"/>
    </row>
    <row r="21" spans="1:6" s="2" customFormat="1" x14ac:dyDescent="0.2">
      <c r="A21" s="135">
        <v>45554</v>
      </c>
      <c r="B21" s="143">
        <v>28.04</v>
      </c>
      <c r="C21" s="122" t="s">
        <v>173</v>
      </c>
      <c r="D21" s="122" t="s">
        <v>191</v>
      </c>
      <c r="E21" s="123" t="s">
        <v>187</v>
      </c>
      <c r="F21" s="1"/>
    </row>
    <row r="22" spans="1:6" s="2" customFormat="1" x14ac:dyDescent="0.2">
      <c r="A22" s="135">
        <v>45554</v>
      </c>
      <c r="B22" s="143">
        <v>19.43</v>
      </c>
      <c r="C22" s="122" t="s">
        <v>173</v>
      </c>
      <c r="D22" s="122" t="s">
        <v>191</v>
      </c>
      <c r="E22" s="123" t="s">
        <v>187</v>
      </c>
      <c r="F22" s="1"/>
    </row>
    <row r="23" spans="1:6" s="2" customFormat="1" x14ac:dyDescent="0.2">
      <c r="A23" s="135">
        <v>45554</v>
      </c>
      <c r="B23" s="143">
        <v>18.34</v>
      </c>
      <c r="C23" s="122" t="s">
        <v>173</v>
      </c>
      <c r="D23" s="122" t="s">
        <v>191</v>
      </c>
      <c r="E23" s="123" t="s">
        <v>187</v>
      </c>
      <c r="F23" s="1"/>
    </row>
    <row r="24" spans="1:6" s="2" customFormat="1" x14ac:dyDescent="0.2">
      <c r="A24" s="135">
        <v>45555</v>
      </c>
      <c r="B24" s="143">
        <v>101.63</v>
      </c>
      <c r="C24" s="122" t="s">
        <v>173</v>
      </c>
      <c r="D24" s="122" t="s">
        <v>190</v>
      </c>
      <c r="E24" s="123" t="s">
        <v>187</v>
      </c>
      <c r="F24" s="1"/>
    </row>
    <row r="25" spans="1:6" s="2" customFormat="1" x14ac:dyDescent="0.2">
      <c r="A25" s="120">
        <v>45556</v>
      </c>
      <c r="B25" s="143">
        <v>1209.08</v>
      </c>
      <c r="C25" s="122" t="s">
        <v>173</v>
      </c>
      <c r="D25" s="122" t="s">
        <v>174</v>
      </c>
      <c r="E25" s="123" t="s">
        <v>187</v>
      </c>
      <c r="F25" s="1"/>
    </row>
    <row r="26" spans="1:6" s="2" customFormat="1" x14ac:dyDescent="0.2">
      <c r="A26" s="135">
        <v>45556</v>
      </c>
      <c r="B26" s="121">
        <v>37.549999999999997</v>
      </c>
      <c r="C26" s="122" t="s">
        <v>173</v>
      </c>
      <c r="D26" s="122" t="s">
        <v>192</v>
      </c>
      <c r="E26" s="123" t="s">
        <v>187</v>
      </c>
      <c r="F26" s="1"/>
    </row>
    <row r="27" spans="1:6" s="2" customFormat="1" x14ac:dyDescent="0.2">
      <c r="A27" s="124"/>
      <c r="B27" s="121"/>
      <c r="C27" s="122"/>
      <c r="D27" s="122"/>
      <c r="E27" s="123"/>
      <c r="F27" s="1"/>
    </row>
    <row r="28" spans="1:6" s="2" customFormat="1" x14ac:dyDescent="0.2">
      <c r="A28" s="124"/>
      <c r="B28" s="121"/>
      <c r="C28" s="122"/>
      <c r="D28" s="122"/>
      <c r="E28" s="123"/>
      <c r="F28" s="1"/>
    </row>
    <row r="29" spans="1:6" s="2" customFormat="1" hidden="1" x14ac:dyDescent="0.2">
      <c r="A29" s="106"/>
      <c r="B29" s="107"/>
      <c r="C29" s="108"/>
      <c r="D29" s="108"/>
      <c r="E29" s="109"/>
      <c r="F29" s="1"/>
    </row>
    <row r="30" spans="1:6" ht="19.5" customHeight="1" x14ac:dyDescent="0.2">
      <c r="A30" s="72" t="s">
        <v>122</v>
      </c>
      <c r="B30" s="73">
        <f>SUM(B12:B29)</f>
        <v>2162.3200000000002</v>
      </c>
      <c r="C30" s="131" t="str">
        <f>IF(SUBTOTAL(3,B12:B29)=SUBTOTAL(103,B12:B29),'Summary and sign-off'!$A$48,'Summary and sign-off'!$A$49)</f>
        <v>Check - there are no hidden rows with data</v>
      </c>
      <c r="D30" s="162" t="str">
        <f>IF('Summary and sign-off'!F55='Summary and sign-off'!F54,'Summary and sign-off'!A51,'Summary and sign-off'!A50)</f>
        <v>Check - each entry provides sufficient information</v>
      </c>
      <c r="E30" s="162"/>
      <c r="F30" s="17"/>
    </row>
    <row r="31" spans="1:6" ht="10.5" customHeight="1" x14ac:dyDescent="0.2">
      <c r="A31" s="17"/>
      <c r="B31" s="19"/>
      <c r="C31" s="17"/>
      <c r="D31" s="17"/>
      <c r="E31" s="17"/>
      <c r="F31" s="17"/>
    </row>
    <row r="32" spans="1:6" ht="24.75" customHeight="1" x14ac:dyDescent="0.2">
      <c r="A32" s="163" t="s">
        <v>123</v>
      </c>
      <c r="B32" s="163"/>
      <c r="C32" s="163"/>
      <c r="D32" s="163"/>
      <c r="E32" s="163"/>
      <c r="F32" s="29"/>
    </row>
    <row r="33" spans="1:6" ht="27" customHeight="1" x14ac:dyDescent="0.2">
      <c r="A33" s="24" t="s">
        <v>117</v>
      </c>
      <c r="B33" s="24" t="s">
        <v>62</v>
      </c>
      <c r="C33" s="24" t="s">
        <v>124</v>
      </c>
      <c r="D33" s="24" t="s">
        <v>120</v>
      </c>
      <c r="E33" s="24" t="s">
        <v>121</v>
      </c>
      <c r="F33" s="30"/>
    </row>
    <row r="34" spans="1:6" s="2" customFormat="1" hidden="1" x14ac:dyDescent="0.2">
      <c r="A34" s="96"/>
      <c r="B34" s="97"/>
      <c r="C34" s="98"/>
      <c r="D34" s="98"/>
      <c r="E34" s="99"/>
      <c r="F34" s="1"/>
    </row>
    <row r="35" spans="1:6" s="2" customFormat="1" x14ac:dyDescent="0.2">
      <c r="A35" s="146">
        <v>45496</v>
      </c>
      <c r="B35" s="122">
        <v>49.38</v>
      </c>
      <c r="C35" s="122" t="s">
        <v>198</v>
      </c>
      <c r="D35" s="122" t="s">
        <v>191</v>
      </c>
      <c r="E35" s="123" t="s">
        <v>172</v>
      </c>
      <c r="F35" s="1"/>
    </row>
    <row r="36" spans="1:6" s="2" customFormat="1" x14ac:dyDescent="0.2">
      <c r="A36" s="146">
        <v>45558</v>
      </c>
      <c r="B36" s="121">
        <v>52.84</v>
      </c>
      <c r="C36" s="122" t="s">
        <v>224</v>
      </c>
      <c r="D36" s="122" t="s">
        <v>191</v>
      </c>
      <c r="E36" s="123" t="s">
        <v>172</v>
      </c>
      <c r="F36" s="1"/>
    </row>
    <row r="37" spans="1:6" s="2" customFormat="1" x14ac:dyDescent="0.2">
      <c r="A37" s="120">
        <v>45572</v>
      </c>
      <c r="B37" s="121">
        <v>151.32</v>
      </c>
      <c r="C37" s="122" t="s">
        <v>226</v>
      </c>
      <c r="D37" s="122" t="s">
        <v>221</v>
      </c>
      <c r="E37" s="123" t="s">
        <v>220</v>
      </c>
      <c r="F37" s="1"/>
    </row>
    <row r="38" spans="1:6" s="2" customFormat="1" x14ac:dyDescent="0.2">
      <c r="A38" s="120">
        <v>45572</v>
      </c>
      <c r="B38" s="121">
        <v>40.76</v>
      </c>
      <c r="C38" s="122" t="s">
        <v>226</v>
      </c>
      <c r="D38" s="122" t="s">
        <v>191</v>
      </c>
      <c r="E38" s="123" t="s">
        <v>181</v>
      </c>
      <c r="F38" s="1"/>
    </row>
    <row r="39" spans="1:6" s="2" customFormat="1" x14ac:dyDescent="0.2">
      <c r="A39" s="120">
        <v>45572</v>
      </c>
      <c r="B39" s="121">
        <v>47.32</v>
      </c>
      <c r="C39" s="122" t="s">
        <v>226</v>
      </c>
      <c r="D39" s="122" t="s">
        <v>223</v>
      </c>
      <c r="E39" s="123" t="s">
        <v>181</v>
      </c>
      <c r="F39" s="1"/>
    </row>
    <row r="40" spans="1:6" s="2" customFormat="1" x14ac:dyDescent="0.2">
      <c r="A40" s="120">
        <v>45572</v>
      </c>
      <c r="B40" s="121">
        <v>55</v>
      </c>
      <c r="C40" s="122" t="s">
        <v>226</v>
      </c>
      <c r="D40" s="150" t="s">
        <v>227</v>
      </c>
      <c r="E40" s="151" t="s">
        <v>228</v>
      </c>
      <c r="F40" s="1"/>
    </row>
    <row r="41" spans="1:6" s="2" customFormat="1" ht="25.5" x14ac:dyDescent="0.2">
      <c r="A41" s="146">
        <v>45723</v>
      </c>
      <c r="B41" s="121">
        <v>61.59</v>
      </c>
      <c r="C41" s="122" t="s">
        <v>225</v>
      </c>
      <c r="D41" s="150" t="s">
        <v>191</v>
      </c>
      <c r="E41" s="151" t="s">
        <v>172</v>
      </c>
      <c r="F41" s="1"/>
    </row>
    <row r="42" spans="1:6" s="2" customFormat="1" ht="25.5" x14ac:dyDescent="0.2">
      <c r="A42" s="120">
        <v>45723</v>
      </c>
      <c r="B42" s="121">
        <v>841.94</v>
      </c>
      <c r="C42" s="122" t="s">
        <v>225</v>
      </c>
      <c r="D42" s="120" t="s">
        <v>221</v>
      </c>
      <c r="E42" s="120" t="s">
        <v>220</v>
      </c>
      <c r="F42" s="1"/>
    </row>
    <row r="43" spans="1:6" s="2" customFormat="1" ht="25.5" x14ac:dyDescent="0.2">
      <c r="A43" s="120">
        <v>45723</v>
      </c>
      <c r="B43" s="121">
        <v>105.03</v>
      </c>
      <c r="C43" s="122" t="s">
        <v>225</v>
      </c>
      <c r="D43" s="120" t="s">
        <v>190</v>
      </c>
      <c r="E43" s="153" t="s">
        <v>181</v>
      </c>
      <c r="F43" s="1"/>
    </row>
    <row r="44" spans="1:6" s="2" customFormat="1" ht="25.5" x14ac:dyDescent="0.2">
      <c r="A44" s="120">
        <v>45723</v>
      </c>
      <c r="B44" s="121">
        <v>45.43</v>
      </c>
      <c r="C44" s="122" t="s">
        <v>225</v>
      </c>
      <c r="D44" s="122" t="s">
        <v>190</v>
      </c>
      <c r="E44" s="123" t="s">
        <v>181</v>
      </c>
      <c r="F44" s="1"/>
    </row>
    <row r="45" spans="1:6" s="2" customFormat="1" ht="25.5" x14ac:dyDescent="0.2">
      <c r="A45" s="120">
        <v>45723</v>
      </c>
      <c r="B45" s="122">
        <v>19.32</v>
      </c>
      <c r="C45" s="122" t="s">
        <v>225</v>
      </c>
      <c r="D45" s="122" t="s">
        <v>222</v>
      </c>
      <c r="E45" s="123" t="s">
        <v>181</v>
      </c>
      <c r="F45" s="1"/>
    </row>
    <row r="46" spans="1:6" s="2" customFormat="1" ht="25.5" x14ac:dyDescent="0.2">
      <c r="A46" s="120">
        <v>45723</v>
      </c>
      <c r="B46" s="121">
        <v>9.66</v>
      </c>
      <c r="C46" s="122" t="s">
        <v>225</v>
      </c>
      <c r="D46" s="122" t="s">
        <v>190</v>
      </c>
      <c r="E46" s="123" t="s">
        <v>181</v>
      </c>
      <c r="F46" s="1"/>
    </row>
    <row r="47" spans="1:6" s="2" customFormat="1" ht="25.5" x14ac:dyDescent="0.2">
      <c r="A47" s="120">
        <v>45723</v>
      </c>
      <c r="B47" s="121">
        <v>55</v>
      </c>
      <c r="C47" s="122" t="s">
        <v>225</v>
      </c>
      <c r="D47" s="122" t="s">
        <v>227</v>
      </c>
      <c r="E47" s="123" t="s">
        <v>228</v>
      </c>
      <c r="F47" s="1"/>
    </row>
    <row r="48" spans="1:6" s="2" customFormat="1" x14ac:dyDescent="0.2">
      <c r="A48" s="120"/>
      <c r="B48" s="121"/>
      <c r="C48" s="122"/>
      <c r="D48" s="122"/>
      <c r="E48" s="123"/>
      <c r="F48" s="1"/>
    </row>
    <row r="49" spans="1:6" s="2" customFormat="1" hidden="1" x14ac:dyDescent="0.2">
      <c r="A49" s="110"/>
      <c r="B49" s="111"/>
      <c r="C49" s="112"/>
      <c r="D49" s="112"/>
      <c r="E49" s="113"/>
      <c r="F49" s="1"/>
    </row>
    <row r="50" spans="1:6" ht="19.5" customHeight="1" x14ac:dyDescent="0.2">
      <c r="A50" s="72" t="s">
        <v>125</v>
      </c>
      <c r="B50" s="73">
        <f>SUM(B34:B49)</f>
        <v>1534.5900000000001</v>
      </c>
      <c r="C50" s="131" t="str">
        <f>IF(SUBTOTAL(3,B34:B49)=SUBTOTAL(103,B34:B49),'Summary and sign-off'!$A$48,'Summary and sign-off'!$A$49)</f>
        <v>Check - there are no hidden rows with data</v>
      </c>
      <c r="D50" s="162" t="str">
        <f>IF('Summary and sign-off'!F56='Summary and sign-off'!F54,'Summary and sign-off'!A51,'Summary and sign-off'!A50)</f>
        <v>Check - each entry provides sufficient information</v>
      </c>
      <c r="E50" s="162"/>
      <c r="F50" s="17"/>
    </row>
    <row r="51" spans="1:6" ht="10.5" customHeight="1" x14ac:dyDescent="0.2">
      <c r="A51" s="17"/>
      <c r="B51" s="19"/>
      <c r="C51" s="17"/>
      <c r="D51" s="17"/>
      <c r="E51" s="17"/>
      <c r="F51" s="17"/>
    </row>
    <row r="52" spans="1:6" ht="24.75" customHeight="1" x14ac:dyDescent="0.2">
      <c r="A52" s="163" t="s">
        <v>126</v>
      </c>
      <c r="B52" s="163"/>
      <c r="C52" s="163"/>
      <c r="D52" s="163"/>
      <c r="E52" s="163"/>
      <c r="F52" s="17"/>
    </row>
    <row r="53" spans="1:6" ht="27" customHeight="1" x14ac:dyDescent="0.2">
      <c r="A53" s="24" t="s">
        <v>117</v>
      </c>
      <c r="B53" s="24" t="s">
        <v>62</v>
      </c>
      <c r="C53" s="24" t="s">
        <v>127</v>
      </c>
      <c r="D53" s="24" t="s">
        <v>128</v>
      </c>
      <c r="E53" s="24" t="s">
        <v>121</v>
      </c>
      <c r="F53" s="28"/>
    </row>
    <row r="54" spans="1:6" s="2" customFormat="1" hidden="1" x14ac:dyDescent="0.2">
      <c r="A54" s="96"/>
      <c r="B54" s="97"/>
      <c r="C54" s="98"/>
      <c r="D54" s="98"/>
      <c r="E54" s="99"/>
      <c r="F54" s="1"/>
    </row>
    <row r="55" spans="1:6" s="2" customFormat="1" x14ac:dyDescent="0.2">
      <c r="A55" s="146">
        <v>45504</v>
      </c>
      <c r="B55" s="121">
        <v>9.85</v>
      </c>
      <c r="C55" s="122" t="s">
        <v>193</v>
      </c>
      <c r="D55" s="122" t="s">
        <v>200</v>
      </c>
      <c r="E55" s="123" t="s">
        <v>172</v>
      </c>
      <c r="F55" s="1"/>
    </row>
    <row r="56" spans="1:6" s="2" customFormat="1" x14ac:dyDescent="0.2">
      <c r="A56" s="120">
        <v>45497</v>
      </c>
      <c r="B56" s="121">
        <v>9.85</v>
      </c>
      <c r="C56" s="122" t="s">
        <v>199</v>
      </c>
      <c r="D56" s="122" t="s">
        <v>200</v>
      </c>
      <c r="E56" s="123" t="s">
        <v>172</v>
      </c>
      <c r="F56" s="1"/>
    </row>
    <row r="57" spans="1:6" s="2" customFormat="1" x14ac:dyDescent="0.2">
      <c r="A57" s="146">
        <v>45524</v>
      </c>
      <c r="B57" s="121">
        <v>9.85</v>
      </c>
      <c r="C57" s="122" t="s">
        <v>195</v>
      </c>
      <c r="D57" s="122" t="s">
        <v>175</v>
      </c>
      <c r="E57" s="123" t="s">
        <v>194</v>
      </c>
      <c r="F57" s="1"/>
    </row>
    <row r="58" spans="1:6" s="2" customFormat="1" x14ac:dyDescent="0.2">
      <c r="A58" s="146">
        <v>45524</v>
      </c>
      <c r="B58" s="121">
        <v>11.23</v>
      </c>
      <c r="C58" s="122" t="s">
        <v>195</v>
      </c>
      <c r="D58" s="122" t="s">
        <v>175</v>
      </c>
      <c r="E58" s="123" t="s">
        <v>172</v>
      </c>
      <c r="F58" s="1"/>
    </row>
    <row r="59" spans="1:6" s="2" customFormat="1" x14ac:dyDescent="0.2">
      <c r="A59" s="146">
        <v>45526</v>
      </c>
      <c r="B59" s="121">
        <v>9.85</v>
      </c>
      <c r="C59" s="122" t="s">
        <v>196</v>
      </c>
      <c r="D59" s="122" t="s">
        <v>175</v>
      </c>
      <c r="E59" s="123" t="s">
        <v>172</v>
      </c>
      <c r="F59" s="1"/>
    </row>
    <row r="60" spans="1:6" s="2" customFormat="1" x14ac:dyDescent="0.2">
      <c r="A60" s="146">
        <v>45526</v>
      </c>
      <c r="B60" s="121">
        <v>10.5</v>
      </c>
      <c r="C60" s="122" t="s">
        <v>196</v>
      </c>
      <c r="D60" s="122" t="s">
        <v>175</v>
      </c>
      <c r="E60" s="123" t="s">
        <v>172</v>
      </c>
      <c r="F60" s="1"/>
    </row>
    <row r="61" spans="1:6" s="2" customFormat="1" x14ac:dyDescent="0.2">
      <c r="A61" s="146">
        <v>45533</v>
      </c>
      <c r="B61" s="121">
        <v>9.85</v>
      </c>
      <c r="C61" s="122" t="s">
        <v>197</v>
      </c>
      <c r="D61" s="122" t="s">
        <v>175</v>
      </c>
      <c r="E61" s="123" t="s">
        <v>172</v>
      </c>
      <c r="F61" s="1"/>
    </row>
    <row r="62" spans="1:6" s="2" customFormat="1" ht="17.25" customHeight="1" x14ac:dyDescent="0.2">
      <c r="A62" s="120">
        <v>45560</v>
      </c>
      <c r="B62" s="121">
        <v>9.85</v>
      </c>
      <c r="C62" s="122" t="s">
        <v>193</v>
      </c>
      <c r="D62" s="122" t="s">
        <v>175</v>
      </c>
      <c r="E62" s="123" t="s">
        <v>172</v>
      </c>
      <c r="F62" s="1"/>
    </row>
    <row r="63" spans="1:6" s="2" customFormat="1" x14ac:dyDescent="0.2">
      <c r="A63" s="120">
        <v>45575</v>
      </c>
      <c r="B63" s="121">
        <v>11.63</v>
      </c>
      <c r="C63" s="122" t="s">
        <v>202</v>
      </c>
      <c r="D63" s="122" t="s">
        <v>175</v>
      </c>
      <c r="E63" s="123" t="s">
        <v>172</v>
      </c>
      <c r="F63" s="1"/>
    </row>
    <row r="64" spans="1:6" s="2" customFormat="1" x14ac:dyDescent="0.2">
      <c r="A64" s="120">
        <v>45580</v>
      </c>
      <c r="B64" s="121">
        <v>9.85</v>
      </c>
      <c r="C64" s="122" t="s">
        <v>203</v>
      </c>
      <c r="D64" s="122" t="s">
        <v>175</v>
      </c>
      <c r="E64" s="123" t="s">
        <v>172</v>
      </c>
      <c r="F64" s="1"/>
    </row>
    <row r="65" spans="1:6" s="2" customFormat="1" x14ac:dyDescent="0.2">
      <c r="A65" s="120">
        <v>45580</v>
      </c>
      <c r="B65" s="121">
        <v>11.42</v>
      </c>
      <c r="C65" s="122" t="s">
        <v>203</v>
      </c>
      <c r="D65" s="122" t="s">
        <v>175</v>
      </c>
      <c r="E65" s="123" t="s">
        <v>172</v>
      </c>
      <c r="F65" s="1"/>
    </row>
    <row r="66" spans="1:6" s="2" customFormat="1" x14ac:dyDescent="0.2">
      <c r="A66" s="120">
        <v>45581</v>
      </c>
      <c r="B66" s="121">
        <v>9.85</v>
      </c>
      <c r="C66" s="122" t="s">
        <v>193</v>
      </c>
      <c r="D66" s="122" t="s">
        <v>175</v>
      </c>
      <c r="E66" s="123" t="s">
        <v>172</v>
      </c>
      <c r="F66" s="1"/>
    </row>
    <row r="67" spans="1:6" s="2" customFormat="1" x14ac:dyDescent="0.2">
      <c r="A67" s="120">
        <v>45608</v>
      </c>
      <c r="B67" s="121">
        <v>9.85</v>
      </c>
      <c r="C67" s="122" t="s">
        <v>182</v>
      </c>
      <c r="D67" s="122" t="s">
        <v>175</v>
      </c>
      <c r="E67" s="123" t="s">
        <v>172</v>
      </c>
      <c r="F67" s="1"/>
    </row>
    <row r="68" spans="1:6" s="2" customFormat="1" x14ac:dyDescent="0.2">
      <c r="A68" s="120">
        <v>45608</v>
      </c>
      <c r="B68" s="121">
        <v>13.01</v>
      </c>
      <c r="C68" s="122" t="s">
        <v>182</v>
      </c>
      <c r="D68" s="122" t="s">
        <v>175</v>
      </c>
      <c r="E68" s="123" t="s">
        <v>172</v>
      </c>
      <c r="F68" s="1"/>
    </row>
    <row r="69" spans="1:6" s="2" customFormat="1" x14ac:dyDescent="0.2">
      <c r="A69" s="120">
        <v>45628</v>
      </c>
      <c r="B69" s="121">
        <v>9.85</v>
      </c>
      <c r="C69" s="122" t="s">
        <v>204</v>
      </c>
      <c r="D69" s="122" t="s">
        <v>175</v>
      </c>
      <c r="E69" s="123" t="s">
        <v>172</v>
      </c>
      <c r="F69" s="1"/>
    </row>
    <row r="70" spans="1:6" s="2" customFormat="1" x14ac:dyDescent="0.2">
      <c r="A70" s="120">
        <v>45705</v>
      </c>
      <c r="B70" s="121">
        <v>9.85</v>
      </c>
      <c r="C70" s="122" t="s">
        <v>182</v>
      </c>
      <c r="D70" s="122" t="s">
        <v>175</v>
      </c>
      <c r="E70" s="123" t="s">
        <v>172</v>
      </c>
      <c r="F70" s="1"/>
    </row>
    <row r="71" spans="1:6" s="2" customFormat="1" x14ac:dyDescent="0.2">
      <c r="A71" s="120">
        <v>45705</v>
      </c>
      <c r="B71" s="143">
        <v>13.62</v>
      </c>
      <c r="C71" s="122" t="s">
        <v>182</v>
      </c>
      <c r="D71" s="122" t="s">
        <v>175</v>
      </c>
      <c r="E71" s="123" t="s">
        <v>172</v>
      </c>
      <c r="F71" s="1"/>
    </row>
    <row r="72" spans="1:6" s="2" customFormat="1" x14ac:dyDescent="0.2">
      <c r="A72" s="120">
        <v>45706</v>
      </c>
      <c r="B72" s="121">
        <v>9.85</v>
      </c>
      <c r="C72" s="122" t="s">
        <v>202</v>
      </c>
      <c r="D72" s="122" t="s">
        <v>175</v>
      </c>
      <c r="E72" s="123" t="s">
        <v>172</v>
      </c>
      <c r="F72" s="1"/>
    </row>
    <row r="73" spans="1:6" s="2" customFormat="1" x14ac:dyDescent="0.2">
      <c r="A73" s="120">
        <v>45706</v>
      </c>
      <c r="B73" s="121">
        <v>13.61</v>
      </c>
      <c r="C73" s="122" t="s">
        <v>202</v>
      </c>
      <c r="D73" s="122" t="s">
        <v>175</v>
      </c>
      <c r="E73" s="123" t="s">
        <v>172</v>
      </c>
      <c r="F73" s="1"/>
    </row>
    <row r="74" spans="1:6" s="2" customFormat="1" x14ac:dyDescent="0.2">
      <c r="A74" s="120">
        <v>45734</v>
      </c>
      <c r="B74" s="121">
        <v>11.38</v>
      </c>
      <c r="C74" s="122" t="s">
        <v>205</v>
      </c>
      <c r="D74" s="122" t="s">
        <v>175</v>
      </c>
      <c r="E74" s="123" t="s">
        <v>172</v>
      </c>
      <c r="F74" s="1"/>
    </row>
    <row r="75" spans="1:6" s="2" customFormat="1" x14ac:dyDescent="0.2">
      <c r="A75" s="120">
        <v>45734</v>
      </c>
      <c r="B75" s="121">
        <v>9.85</v>
      </c>
      <c r="C75" s="122" t="s">
        <v>205</v>
      </c>
      <c r="D75" s="122" t="s">
        <v>175</v>
      </c>
      <c r="E75" s="123" t="s">
        <v>172</v>
      </c>
      <c r="F75" s="1"/>
    </row>
    <row r="76" spans="1:6" s="2" customFormat="1" x14ac:dyDescent="0.2">
      <c r="A76" s="120"/>
      <c r="B76" s="121"/>
      <c r="C76" s="122"/>
      <c r="D76" s="122"/>
      <c r="E76" s="123"/>
      <c r="F76" s="1"/>
    </row>
    <row r="77" spans="1:6" s="2" customFormat="1" x14ac:dyDescent="0.2">
      <c r="A77" s="120"/>
      <c r="B77" s="121"/>
      <c r="C77" s="122"/>
      <c r="D77" s="122"/>
      <c r="E77" s="123"/>
      <c r="F77" s="1"/>
    </row>
    <row r="78" spans="1:6" s="2" customFormat="1" x14ac:dyDescent="0.2">
      <c r="A78" s="120"/>
      <c r="B78" s="121"/>
      <c r="C78" s="122"/>
      <c r="D78" s="122"/>
      <c r="E78" s="123"/>
      <c r="F78" s="1"/>
    </row>
    <row r="79" spans="1:6" s="2" customFormat="1" hidden="1" x14ac:dyDescent="0.2">
      <c r="A79" s="96"/>
      <c r="B79" s="97"/>
      <c r="C79" s="98"/>
      <c r="D79" s="98"/>
      <c r="E79" s="99"/>
      <c r="F79" s="1"/>
    </row>
    <row r="80" spans="1:6" ht="19.5" customHeight="1" x14ac:dyDescent="0.2">
      <c r="A80" s="72" t="s">
        <v>129</v>
      </c>
      <c r="B80" s="73">
        <f>SUM(B54:B79)</f>
        <v>224.44999999999996</v>
      </c>
      <c r="C80" s="131" t="str">
        <f>IF(SUBTOTAL(3,B54:B79)=SUBTOTAL(103,B54:B79),'Summary and sign-off'!$A$48,'Summary and sign-off'!$A$49)</f>
        <v>Check - there are no hidden rows with data</v>
      </c>
      <c r="D80" s="162" t="str">
        <f>IF('Summary and sign-off'!F57='Summary and sign-off'!F54,'Summary and sign-off'!A51,'Summary and sign-off'!A50)</f>
        <v>Check - each entry provides sufficient information</v>
      </c>
      <c r="E80" s="162"/>
      <c r="F80" s="17"/>
    </row>
    <row r="81" spans="1:6" ht="10.5" customHeight="1" x14ac:dyDescent="0.2">
      <c r="A81" s="17"/>
      <c r="B81" s="58"/>
      <c r="C81" s="19"/>
      <c r="D81" s="17"/>
      <c r="E81" s="17"/>
      <c r="F81" s="17"/>
    </row>
    <row r="82" spans="1:6" ht="34.5" customHeight="1" x14ac:dyDescent="0.2">
      <c r="A82" s="31" t="s">
        <v>130</v>
      </c>
      <c r="B82" s="59">
        <f>B30+B50+B80</f>
        <v>3921.36</v>
      </c>
      <c r="C82" s="32"/>
      <c r="D82" s="32"/>
      <c r="E82" s="32"/>
      <c r="F82" s="17"/>
    </row>
    <row r="83" spans="1:6" x14ac:dyDescent="0.2">
      <c r="A83" s="17"/>
      <c r="B83" s="19"/>
      <c r="C83" s="17"/>
      <c r="D83" s="17"/>
      <c r="E83" s="17"/>
      <c r="F83" s="17"/>
    </row>
    <row r="84" spans="1:6" x14ac:dyDescent="0.2">
      <c r="A84" s="18" t="s">
        <v>73</v>
      </c>
      <c r="B84" s="19"/>
      <c r="C84" s="17"/>
      <c r="D84" s="17"/>
      <c r="E84" s="17"/>
      <c r="F84" s="17"/>
    </row>
    <row r="85" spans="1:6" ht="12.6" customHeight="1" x14ac:dyDescent="0.2">
      <c r="A85" s="20" t="s">
        <v>131</v>
      </c>
      <c r="F85" s="17"/>
    </row>
    <row r="86" spans="1:6" ht="12.95" customHeight="1" x14ac:dyDescent="0.2">
      <c r="A86" s="20" t="s">
        <v>132</v>
      </c>
      <c r="B86" s="17"/>
      <c r="D86" s="17"/>
      <c r="F86" s="17"/>
    </row>
    <row r="87" spans="1:6" x14ac:dyDescent="0.2">
      <c r="A87" s="20" t="s">
        <v>133</v>
      </c>
      <c r="F87" s="17"/>
    </row>
    <row r="88" spans="1:6" x14ac:dyDescent="0.2">
      <c r="A88" s="20" t="s">
        <v>79</v>
      </c>
      <c r="B88" s="19"/>
      <c r="C88" s="17"/>
      <c r="D88" s="17"/>
      <c r="E88" s="17"/>
      <c r="F88" s="17"/>
    </row>
    <row r="89" spans="1:6" ht="12.95" customHeight="1" x14ac:dyDescent="0.2">
      <c r="A89" s="20" t="s">
        <v>134</v>
      </c>
      <c r="B89" s="17"/>
      <c r="D89" s="17"/>
      <c r="F89" s="17"/>
    </row>
    <row r="90" spans="1:6" x14ac:dyDescent="0.2">
      <c r="A90" s="20" t="s">
        <v>135</v>
      </c>
      <c r="F90" s="17"/>
    </row>
    <row r="91" spans="1:6" x14ac:dyDescent="0.2">
      <c r="A91" s="20" t="s">
        <v>136</v>
      </c>
      <c r="B91" s="20"/>
      <c r="C91" s="20"/>
      <c r="D91" s="20"/>
      <c r="F91" s="17"/>
    </row>
    <row r="92" spans="1:6" x14ac:dyDescent="0.2">
      <c r="A92" s="26"/>
      <c r="B92" s="17"/>
      <c r="C92" s="17"/>
      <c r="D92" s="17"/>
      <c r="E92" s="17"/>
      <c r="F92" s="17"/>
    </row>
    <row r="93" spans="1:6" hidden="1" x14ac:dyDescent="0.2">
      <c r="A93" s="26"/>
      <c r="B93" s="17"/>
      <c r="C93" s="17"/>
      <c r="D93" s="17"/>
      <c r="E93" s="17"/>
      <c r="F93" s="17"/>
    </row>
    <row r="94" spans="1:6" x14ac:dyDescent="0.2"/>
    <row r="95" spans="1:6" x14ac:dyDescent="0.2"/>
    <row r="96" spans="1:6" x14ac:dyDescent="0.2"/>
    <row r="97" spans="1:6" x14ac:dyDescent="0.2"/>
    <row r="98" spans="1:6" ht="12.75" hidden="1" customHeight="1" x14ac:dyDescent="0.2"/>
    <row r="99" spans="1:6" x14ac:dyDescent="0.2"/>
    <row r="100" spans="1:6" x14ac:dyDescent="0.2"/>
    <row r="101" spans="1:6" hidden="1" x14ac:dyDescent="0.2">
      <c r="A101" s="26"/>
      <c r="B101" s="17"/>
      <c r="C101" s="17"/>
      <c r="D101" s="17"/>
      <c r="E101" s="17"/>
      <c r="F101" s="17"/>
    </row>
    <row r="102" spans="1:6" hidden="1" x14ac:dyDescent="0.2">
      <c r="A102" s="26"/>
      <c r="B102" s="17"/>
      <c r="C102" s="17"/>
      <c r="D102" s="17"/>
      <c r="E102" s="17"/>
      <c r="F102" s="17"/>
    </row>
    <row r="103" spans="1:6" hidden="1" x14ac:dyDescent="0.2">
      <c r="A103" s="26"/>
      <c r="B103" s="17"/>
      <c r="C103" s="17"/>
      <c r="D103" s="17"/>
      <c r="E103" s="17"/>
      <c r="F103" s="17"/>
    </row>
    <row r="104" spans="1:6" hidden="1" x14ac:dyDescent="0.2">
      <c r="A104" s="26"/>
      <c r="B104" s="17"/>
      <c r="C104" s="17"/>
      <c r="D104" s="17"/>
      <c r="E104" s="17"/>
      <c r="F104" s="17"/>
    </row>
    <row r="105" spans="1:6" hidden="1" x14ac:dyDescent="0.2">
      <c r="A105" s="26"/>
      <c r="B105" s="17"/>
      <c r="C105" s="17"/>
      <c r="D105" s="17"/>
      <c r="E105" s="17"/>
      <c r="F105" s="17"/>
    </row>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sheetData>
  <sheetProtection sheet="1" formatCells="0" formatRows="0" insertColumns="0" insertRows="0" deleteRows="0"/>
  <mergeCells count="15">
    <mergeCell ref="B7:E7"/>
    <mergeCell ref="B5:E5"/>
    <mergeCell ref="D80:E80"/>
    <mergeCell ref="A1:E1"/>
    <mergeCell ref="A32:E32"/>
    <mergeCell ref="A52:E52"/>
    <mergeCell ref="B2:E2"/>
    <mergeCell ref="B3:E3"/>
    <mergeCell ref="B4:E4"/>
    <mergeCell ref="A8:E8"/>
    <mergeCell ref="A9:E9"/>
    <mergeCell ref="B6:E6"/>
    <mergeCell ref="D30:E30"/>
    <mergeCell ref="D50:E5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8:A49 A29 A79 A34:A43 A54:A62 A12:A1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53 A33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A28 A63:A78 A37:A40 A45:A4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B54:B79 B34:B49 B12:B29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B1" zoomScaleNormal="100" workbookViewId="0">
      <selection activeCell="B3" sqref="B3:E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7" t="s">
        <v>109</v>
      </c>
      <c r="B1" s="157"/>
      <c r="C1" s="157"/>
      <c r="D1" s="157"/>
      <c r="E1" s="157"/>
    </row>
    <row r="2" spans="1:6" ht="21" customHeight="1" x14ac:dyDescent="0.2">
      <c r="A2" s="3" t="s">
        <v>52</v>
      </c>
      <c r="B2" s="161" t="str">
        <f>'Summary and sign-off'!B2:F2</f>
        <v>Pharmac</v>
      </c>
      <c r="C2" s="161"/>
      <c r="D2" s="161"/>
      <c r="E2" s="161"/>
    </row>
    <row r="3" spans="1:6" ht="21" customHeight="1" x14ac:dyDescent="0.2">
      <c r="A3" s="3" t="s">
        <v>110</v>
      </c>
      <c r="B3" s="161" t="str">
        <f>'Summary and sign-off'!B3:F3</f>
        <v>Sarah Fitt</v>
      </c>
      <c r="C3" s="161"/>
      <c r="D3" s="161"/>
      <c r="E3" s="161"/>
    </row>
    <row r="4" spans="1:6" ht="21" customHeight="1" x14ac:dyDescent="0.2">
      <c r="A4" s="3" t="s">
        <v>111</v>
      </c>
      <c r="B4" s="161">
        <f>'Summary and sign-off'!B4:F4</f>
        <v>45474</v>
      </c>
      <c r="C4" s="161"/>
      <c r="D4" s="161"/>
      <c r="E4" s="161"/>
    </row>
    <row r="5" spans="1:6" ht="21" customHeight="1" x14ac:dyDescent="0.2">
      <c r="A5" s="3" t="s">
        <v>112</v>
      </c>
      <c r="B5" s="161">
        <f>'Summary and sign-off'!B5:F5</f>
        <v>45838</v>
      </c>
      <c r="C5" s="161"/>
      <c r="D5" s="161"/>
      <c r="E5" s="161"/>
    </row>
    <row r="6" spans="1:6" ht="21" customHeight="1" x14ac:dyDescent="0.2">
      <c r="A6" s="3" t="s">
        <v>113</v>
      </c>
      <c r="B6" s="155" t="s">
        <v>80</v>
      </c>
      <c r="C6" s="155"/>
      <c r="D6" s="155"/>
      <c r="E6" s="155"/>
    </row>
    <row r="7" spans="1:6" ht="21" customHeight="1" x14ac:dyDescent="0.2">
      <c r="A7" s="3" t="s">
        <v>56</v>
      </c>
      <c r="B7" s="155" t="s">
        <v>83</v>
      </c>
      <c r="C7" s="155"/>
      <c r="D7" s="155"/>
      <c r="E7" s="155"/>
    </row>
    <row r="8" spans="1:6" ht="35.25" customHeight="1" x14ac:dyDescent="0.25">
      <c r="A8" s="171" t="s">
        <v>137</v>
      </c>
      <c r="B8" s="171"/>
      <c r="C8" s="172"/>
      <c r="D8" s="172"/>
      <c r="E8" s="172"/>
      <c r="F8" s="27"/>
    </row>
    <row r="9" spans="1:6" ht="35.25" customHeight="1" x14ac:dyDescent="0.25">
      <c r="A9" s="169" t="s">
        <v>138</v>
      </c>
      <c r="B9" s="170"/>
      <c r="C9" s="170"/>
      <c r="D9" s="170"/>
      <c r="E9" s="170"/>
      <c r="F9" s="27"/>
    </row>
    <row r="10" spans="1:6" ht="27" customHeight="1" x14ac:dyDescent="0.2">
      <c r="A10" s="24" t="s">
        <v>139</v>
      </c>
      <c r="B10" s="24" t="s">
        <v>62</v>
      </c>
      <c r="C10" s="24" t="s">
        <v>140</v>
      </c>
      <c r="D10" s="24" t="s">
        <v>141</v>
      </c>
      <c r="E10" s="24" t="s">
        <v>121</v>
      </c>
      <c r="F10" s="20"/>
    </row>
    <row r="11" spans="1:6" s="2" customFormat="1" hidden="1" x14ac:dyDescent="0.2">
      <c r="A11" s="100"/>
      <c r="B11" s="97"/>
      <c r="C11" s="101"/>
      <c r="D11" s="101"/>
      <c r="E11" s="102"/>
    </row>
    <row r="12" spans="1:6" s="2" customFormat="1" x14ac:dyDescent="0.2">
      <c r="A12" s="120" t="s">
        <v>171</v>
      </c>
      <c r="B12" s="121"/>
      <c r="C12" s="125"/>
      <c r="D12" s="125"/>
      <c r="E12" s="126"/>
    </row>
    <row r="13" spans="1:6" s="2" customFormat="1" x14ac:dyDescent="0.2">
      <c r="A13" s="120"/>
      <c r="B13" s="144"/>
      <c r="C13" s="125"/>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0"/>
      <c r="B21" s="121"/>
      <c r="C21" s="125"/>
      <c r="D21" s="125"/>
      <c r="E21" s="126"/>
    </row>
    <row r="22" spans="1:6" s="2" customFormat="1" x14ac:dyDescent="0.2">
      <c r="A22" s="124"/>
      <c r="B22" s="121"/>
      <c r="C22" s="125"/>
      <c r="D22" s="125"/>
      <c r="E22" s="126"/>
    </row>
    <row r="23" spans="1:6" s="2" customFormat="1" x14ac:dyDescent="0.2">
      <c r="A23" s="124"/>
      <c r="B23" s="121"/>
      <c r="C23" s="125"/>
      <c r="D23" s="125"/>
      <c r="E23" s="126"/>
    </row>
    <row r="24" spans="1:6" s="2" customFormat="1" ht="11.25" hidden="1" customHeight="1" x14ac:dyDescent="0.2">
      <c r="A24" s="100"/>
      <c r="B24" s="97"/>
      <c r="C24" s="101"/>
      <c r="D24" s="101"/>
      <c r="E24" s="102"/>
    </row>
    <row r="25" spans="1:6" ht="34.5" customHeight="1" x14ac:dyDescent="0.2">
      <c r="A25" s="54" t="s">
        <v>142</v>
      </c>
      <c r="B25" s="63">
        <f>SUM(B11:B24)</f>
        <v>0</v>
      </c>
      <c r="C25" s="71" t="str">
        <f>IF(SUBTOTAL(3,B11:B24)=SUBTOTAL(103,B11:B24),'Summary and sign-off'!$A$48,'Summary and sign-off'!$A$49)</f>
        <v>Check - there are no hidden rows with data</v>
      </c>
      <c r="D25" s="162" t="str">
        <f>IF('Summary and sign-off'!F58='Summary and sign-off'!F54,'Summary and sign-off'!A51,'Summary and sign-off'!A50)</f>
        <v>Check - each entry provides sufficient information</v>
      </c>
      <c r="E25" s="162"/>
      <c r="F25" s="2"/>
    </row>
    <row r="26" spans="1:6" x14ac:dyDescent="0.2">
      <c r="A26" s="18"/>
      <c r="B26" s="17"/>
      <c r="C26" s="17"/>
      <c r="D26" s="17"/>
      <c r="E26" s="17"/>
    </row>
    <row r="27" spans="1:6" x14ac:dyDescent="0.2">
      <c r="A27" s="18" t="s">
        <v>73</v>
      </c>
      <c r="B27" s="19"/>
      <c r="C27" s="17"/>
      <c r="D27" s="17"/>
      <c r="E27" s="17"/>
    </row>
    <row r="28" spans="1:6" ht="12.75" customHeight="1" x14ac:dyDescent="0.2">
      <c r="A28" s="20" t="s">
        <v>143</v>
      </c>
      <c r="B28" s="20"/>
      <c r="C28" s="20"/>
      <c r="D28" s="20"/>
      <c r="E28" s="20"/>
    </row>
    <row r="29" spans="1:6" x14ac:dyDescent="0.2">
      <c r="A29" s="20" t="s">
        <v>144</v>
      </c>
      <c r="B29" s="20"/>
      <c r="C29" s="28"/>
      <c r="D29" s="28"/>
      <c r="E29" s="28"/>
    </row>
    <row r="30" spans="1:6" x14ac:dyDescent="0.2">
      <c r="A30" s="20" t="s">
        <v>79</v>
      </c>
      <c r="B30" s="19"/>
      <c r="C30" s="17"/>
      <c r="D30" s="17"/>
      <c r="E30" s="17"/>
      <c r="F30" s="17"/>
    </row>
    <row r="31" spans="1:6" x14ac:dyDescent="0.2">
      <c r="A31" s="20" t="s">
        <v>145</v>
      </c>
      <c r="B31" s="20"/>
      <c r="C31" s="28"/>
      <c r="D31" s="28"/>
      <c r="E31" s="28"/>
    </row>
    <row r="32" spans="1:6" ht="12.75" customHeight="1" x14ac:dyDescent="0.2">
      <c r="A32" s="20" t="s">
        <v>146</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3"/>
  <sheetViews>
    <sheetView zoomScaleNormal="100" workbookViewId="0">
      <selection activeCell="C16" sqref="C1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7" t="s">
        <v>109</v>
      </c>
      <c r="B1" s="157"/>
      <c r="C1" s="157"/>
      <c r="D1" s="157"/>
      <c r="E1" s="157"/>
    </row>
    <row r="2" spans="1:6" ht="21" customHeight="1" x14ac:dyDescent="0.2">
      <c r="A2" s="3" t="s">
        <v>52</v>
      </c>
      <c r="B2" s="161" t="str">
        <f>'Summary and sign-off'!B2:F2</f>
        <v>Pharmac</v>
      </c>
      <c r="C2" s="161"/>
      <c r="D2" s="161"/>
      <c r="E2" s="161"/>
    </row>
    <row r="3" spans="1:6" ht="21" customHeight="1" x14ac:dyDescent="0.2">
      <c r="A3" s="3" t="s">
        <v>110</v>
      </c>
      <c r="B3" s="161" t="str">
        <f>'Summary and sign-off'!B3:F3</f>
        <v>Sarah Fitt</v>
      </c>
      <c r="C3" s="161"/>
      <c r="D3" s="161"/>
      <c r="E3" s="161"/>
    </row>
    <row r="4" spans="1:6" ht="21" customHeight="1" x14ac:dyDescent="0.2">
      <c r="A4" s="3" t="s">
        <v>111</v>
      </c>
      <c r="B4" s="161">
        <f>'Summary and sign-off'!B4:F4</f>
        <v>45474</v>
      </c>
      <c r="C4" s="161"/>
      <c r="D4" s="161"/>
      <c r="E4" s="161"/>
    </row>
    <row r="5" spans="1:6" ht="21" customHeight="1" x14ac:dyDescent="0.2">
      <c r="A5" s="3" t="s">
        <v>112</v>
      </c>
      <c r="B5" s="161">
        <f>'Summary and sign-off'!B5:F5</f>
        <v>45838</v>
      </c>
      <c r="C5" s="161"/>
      <c r="D5" s="161"/>
      <c r="E5" s="161"/>
    </row>
    <row r="6" spans="1:6" ht="21" customHeight="1" x14ac:dyDescent="0.2">
      <c r="A6" s="3" t="s">
        <v>113</v>
      </c>
      <c r="B6" s="155" t="s">
        <v>80</v>
      </c>
      <c r="C6" s="155"/>
      <c r="D6" s="155"/>
      <c r="E6" s="155"/>
      <c r="F6" s="23"/>
    </row>
    <row r="7" spans="1:6" ht="21" customHeight="1" x14ac:dyDescent="0.2">
      <c r="A7" s="3" t="s">
        <v>56</v>
      </c>
      <c r="B7" s="155" t="s">
        <v>83</v>
      </c>
      <c r="C7" s="155"/>
      <c r="D7" s="155"/>
      <c r="E7" s="155"/>
      <c r="F7" s="23"/>
    </row>
    <row r="8" spans="1:6" ht="35.25" customHeight="1" x14ac:dyDescent="0.2">
      <c r="A8" s="165" t="s">
        <v>147</v>
      </c>
      <c r="B8" s="165"/>
      <c r="C8" s="172"/>
      <c r="D8" s="172"/>
      <c r="E8" s="172"/>
    </row>
    <row r="9" spans="1:6" ht="35.25" customHeight="1" x14ac:dyDescent="0.2">
      <c r="A9" s="173" t="s">
        <v>148</v>
      </c>
      <c r="B9" s="174"/>
      <c r="C9" s="174"/>
      <c r="D9" s="174"/>
      <c r="E9" s="174"/>
    </row>
    <row r="10" spans="1:6" ht="27" customHeight="1" x14ac:dyDescent="0.2">
      <c r="A10" s="24" t="s">
        <v>117</v>
      </c>
      <c r="B10" s="24" t="s">
        <v>62</v>
      </c>
      <c r="C10" s="24" t="s">
        <v>149</v>
      </c>
      <c r="D10" s="24" t="s">
        <v>150</v>
      </c>
      <c r="E10" s="24" t="s">
        <v>121</v>
      </c>
      <c r="F10" s="20"/>
    </row>
    <row r="11" spans="1:6" s="2" customFormat="1" hidden="1" x14ac:dyDescent="0.2">
      <c r="A11" s="100"/>
      <c r="B11" s="97"/>
      <c r="C11" s="101"/>
      <c r="D11" s="101"/>
      <c r="E11" s="102"/>
    </row>
    <row r="12" spans="1:6" s="2" customFormat="1" x14ac:dyDescent="0.2">
      <c r="A12" s="120">
        <v>45559</v>
      </c>
      <c r="B12" s="121">
        <v>500</v>
      </c>
      <c r="C12" s="125" t="s">
        <v>184</v>
      </c>
      <c r="D12" s="125" t="s">
        <v>185</v>
      </c>
      <c r="E12" s="126" t="s">
        <v>172</v>
      </c>
      <c r="F12" s="147"/>
    </row>
    <row r="13" spans="1:6" s="2" customFormat="1" x14ac:dyDescent="0.2">
      <c r="A13" s="120">
        <v>45665</v>
      </c>
      <c r="B13" s="121">
        <v>635</v>
      </c>
      <c r="C13" s="125" t="s">
        <v>177</v>
      </c>
      <c r="D13" s="125" t="s">
        <v>176</v>
      </c>
      <c r="E13" s="126" t="s">
        <v>172</v>
      </c>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4"/>
      <c r="B21" s="121"/>
      <c r="C21" s="125"/>
      <c r="D21" s="125"/>
      <c r="E21" s="126"/>
    </row>
    <row r="22" spans="1:6" s="2" customFormat="1" x14ac:dyDescent="0.2">
      <c r="A22" s="124"/>
      <c r="B22" s="121"/>
      <c r="C22" s="125"/>
      <c r="D22" s="125"/>
      <c r="E22" s="126"/>
    </row>
    <row r="23" spans="1:6" s="2" customFormat="1" hidden="1" x14ac:dyDescent="0.2">
      <c r="A23" s="100"/>
      <c r="B23" s="97"/>
      <c r="C23" s="101"/>
      <c r="D23" s="101"/>
      <c r="E23" s="102"/>
    </row>
    <row r="24" spans="1:6" ht="34.5" customHeight="1" x14ac:dyDescent="0.2">
      <c r="A24" s="54" t="s">
        <v>151</v>
      </c>
      <c r="B24" s="63">
        <f>SUM(B11:B23)</f>
        <v>1135</v>
      </c>
      <c r="C24" s="71" t="str">
        <f>IF(SUBTOTAL(3,B11:B23)=SUBTOTAL(103,B11:B23),'Summary and sign-off'!$A$48,'Summary and sign-off'!$A$49)</f>
        <v>Check - there are no hidden rows with data</v>
      </c>
      <c r="D24" s="162" t="str">
        <f>IF('Summary and sign-off'!F59='Summary and sign-off'!F54,'Summary and sign-off'!A51,'Summary and sign-off'!A50)</f>
        <v>Check - each entry provides sufficient information</v>
      </c>
      <c r="E24" s="162"/>
    </row>
    <row r="25" spans="1:6" ht="14.1" customHeight="1" x14ac:dyDescent="0.2">
      <c r="B25" s="17"/>
      <c r="C25" s="17"/>
      <c r="D25" s="17"/>
      <c r="E25" s="17"/>
    </row>
    <row r="26" spans="1:6" x14ac:dyDescent="0.2">
      <c r="A26" s="18" t="s">
        <v>152</v>
      </c>
      <c r="B26" s="17"/>
      <c r="C26" s="17"/>
      <c r="D26" s="17"/>
      <c r="E26" s="17"/>
    </row>
    <row r="27" spans="1:6" ht="12.6" customHeight="1" x14ac:dyDescent="0.2">
      <c r="A27" s="20" t="s">
        <v>131</v>
      </c>
      <c r="B27" s="17"/>
      <c r="C27" s="17"/>
      <c r="D27" s="17"/>
      <c r="E27" s="17"/>
    </row>
    <row r="28" spans="1:6" x14ac:dyDescent="0.2">
      <c r="A28" s="20" t="s">
        <v>79</v>
      </c>
      <c r="B28" s="19"/>
      <c r="C28" s="17"/>
      <c r="D28" s="17"/>
      <c r="E28" s="17"/>
      <c r="F28" s="17"/>
    </row>
    <row r="29" spans="1:6" x14ac:dyDescent="0.2">
      <c r="A29" s="20" t="s">
        <v>145</v>
      </c>
      <c r="C29" s="17"/>
      <c r="D29" s="17"/>
      <c r="E29" s="17"/>
      <c r="F29" s="17"/>
    </row>
    <row r="30" spans="1:6" ht="12.75" customHeight="1" x14ac:dyDescent="0.2">
      <c r="A30" s="20" t="s">
        <v>146</v>
      </c>
      <c r="B30" s="25"/>
      <c r="C30" s="22"/>
      <c r="D30" s="22"/>
      <c r="E30" s="22"/>
      <c r="F30" s="22"/>
    </row>
    <row r="31" spans="1:6" x14ac:dyDescent="0.2">
      <c r="B31" s="26"/>
      <c r="C31" s="17"/>
      <c r="D31" s="17"/>
      <c r="E31" s="17"/>
    </row>
    <row r="32" spans="1:6" hidden="1" x14ac:dyDescent="0.2">
      <c r="A32" s="17"/>
      <c r="B32" s="17"/>
      <c r="C32" s="17"/>
      <c r="D32" s="17"/>
    </row>
    <row r="33" spans="1:5" ht="12.75" hidden="1" customHeight="1" x14ac:dyDescent="0.2"/>
    <row r="34" spans="1:5" hidden="1" x14ac:dyDescent="0.2">
      <c r="A34" s="17"/>
      <c r="B34" s="17"/>
      <c r="C34" s="17"/>
      <c r="D34" s="17"/>
      <c r="E34" s="17"/>
    </row>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45" spans="1:5" x14ac:dyDescent="0.2"/>
    <row r="46" spans="1:5" x14ac:dyDescent="0.2"/>
    <row r="47" spans="1:5" x14ac:dyDescent="0.2"/>
    <row r="49" customFormat="1" hidden="1" x14ac:dyDescent="0.2"/>
    <row r="50" customFormat="1" hidden="1" x14ac:dyDescent="0.2"/>
    <row r="51" customFormat="1" hidden="1" x14ac:dyDescent="0.2"/>
    <row r="52" customFormat="1" hidden="1" x14ac:dyDescent="0.2"/>
    <row r="53" customFormat="1" hidden="1"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3 A12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 B14:B23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0"/>
  <sheetViews>
    <sheetView zoomScaleNormal="100" workbookViewId="0">
      <selection activeCell="B27" sqref="B2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7" t="s">
        <v>153</v>
      </c>
      <c r="B1" s="157"/>
      <c r="C1" s="157"/>
      <c r="D1" s="157"/>
      <c r="E1" s="157"/>
      <c r="F1" s="157"/>
    </row>
    <row r="2" spans="1:6" ht="21" customHeight="1" x14ac:dyDescent="0.2">
      <c r="A2" s="3" t="s">
        <v>52</v>
      </c>
      <c r="B2" s="161" t="str">
        <f>'Summary and sign-off'!B2:F2</f>
        <v>Pharmac</v>
      </c>
      <c r="C2" s="161"/>
      <c r="D2" s="161"/>
      <c r="E2" s="161"/>
      <c r="F2" s="161"/>
    </row>
    <row r="3" spans="1:6" ht="21" customHeight="1" x14ac:dyDescent="0.2">
      <c r="A3" s="3" t="s">
        <v>110</v>
      </c>
      <c r="B3" s="161" t="str">
        <f>'Summary and sign-off'!B3:F3</f>
        <v>Sarah Fitt</v>
      </c>
      <c r="C3" s="161"/>
      <c r="D3" s="161"/>
      <c r="E3" s="161"/>
      <c r="F3" s="161"/>
    </row>
    <row r="4" spans="1:6" ht="21" customHeight="1" x14ac:dyDescent="0.2">
      <c r="A4" s="3" t="s">
        <v>111</v>
      </c>
      <c r="B4" s="161">
        <f>'Summary and sign-off'!B4:F4</f>
        <v>45474</v>
      </c>
      <c r="C4" s="161"/>
      <c r="D4" s="161"/>
      <c r="E4" s="161"/>
      <c r="F4" s="161"/>
    </row>
    <row r="5" spans="1:6" ht="21" customHeight="1" x14ac:dyDescent="0.2">
      <c r="A5" s="3" t="s">
        <v>112</v>
      </c>
      <c r="B5" s="161">
        <f>'Summary and sign-off'!B5:F5</f>
        <v>45838</v>
      </c>
      <c r="C5" s="161"/>
      <c r="D5" s="161"/>
      <c r="E5" s="161"/>
      <c r="F5" s="161"/>
    </row>
    <row r="6" spans="1:6" ht="21" customHeight="1" x14ac:dyDescent="0.2">
      <c r="A6" s="3" t="s">
        <v>154</v>
      </c>
      <c r="B6" s="155" t="s">
        <v>80</v>
      </c>
      <c r="C6" s="155"/>
      <c r="D6" s="155"/>
      <c r="E6" s="155"/>
      <c r="F6" s="155"/>
    </row>
    <row r="7" spans="1:6" ht="21" customHeight="1" x14ac:dyDescent="0.2">
      <c r="A7" s="3" t="s">
        <v>56</v>
      </c>
      <c r="B7" s="155" t="s">
        <v>83</v>
      </c>
      <c r="C7" s="155"/>
      <c r="D7" s="155"/>
      <c r="E7" s="155"/>
      <c r="F7" s="155"/>
    </row>
    <row r="8" spans="1:6" ht="36" customHeight="1" x14ac:dyDescent="0.2">
      <c r="A8" s="165" t="s">
        <v>155</v>
      </c>
      <c r="B8" s="165"/>
      <c r="C8" s="165"/>
      <c r="D8" s="165"/>
      <c r="E8" s="165"/>
      <c r="F8" s="165"/>
    </row>
    <row r="9" spans="1:6" ht="36" customHeight="1" x14ac:dyDescent="0.2">
      <c r="A9" s="173" t="s">
        <v>156</v>
      </c>
      <c r="B9" s="174"/>
      <c r="C9" s="174"/>
      <c r="D9" s="174"/>
      <c r="E9" s="174"/>
      <c r="F9" s="174"/>
    </row>
    <row r="10" spans="1:6" ht="39" customHeight="1" x14ac:dyDescent="0.2">
      <c r="A10" s="24" t="s">
        <v>117</v>
      </c>
      <c r="B10" s="114" t="s">
        <v>157</v>
      </c>
      <c r="C10" s="114" t="s">
        <v>158</v>
      </c>
      <c r="D10" s="114" t="s">
        <v>159</v>
      </c>
      <c r="E10" s="114" t="s">
        <v>160</v>
      </c>
      <c r="F10" s="114" t="s">
        <v>161</v>
      </c>
    </row>
    <row r="11" spans="1:6" s="2" customFormat="1" hidden="1" x14ac:dyDescent="0.2">
      <c r="A11" s="96"/>
      <c r="B11" s="101"/>
      <c r="C11" s="103"/>
      <c r="D11" s="101"/>
      <c r="E11" s="104"/>
      <c r="F11" s="102"/>
    </row>
    <row r="12" spans="1:6" s="2" customFormat="1" x14ac:dyDescent="0.2">
      <c r="A12" s="148">
        <v>45546</v>
      </c>
      <c r="B12" s="148" t="s">
        <v>208</v>
      </c>
      <c r="C12" s="148" t="s">
        <v>97</v>
      </c>
      <c r="D12" s="132" t="s">
        <v>206</v>
      </c>
      <c r="E12" s="149" t="s">
        <v>91</v>
      </c>
      <c r="F12" s="148"/>
    </row>
    <row r="13" spans="1:6" s="2" customFormat="1" ht="25.5" x14ac:dyDescent="0.2">
      <c r="A13" s="148">
        <v>45617</v>
      </c>
      <c r="B13" s="132" t="s">
        <v>231</v>
      </c>
      <c r="C13" s="148" t="s">
        <v>97</v>
      </c>
      <c r="D13" s="132" t="s">
        <v>232</v>
      </c>
      <c r="E13" s="149" t="s">
        <v>91</v>
      </c>
      <c r="F13" s="148"/>
    </row>
    <row r="14" spans="1:6" s="2" customFormat="1" x14ac:dyDescent="0.2">
      <c r="A14" s="148">
        <v>45623</v>
      </c>
      <c r="B14" s="148" t="s">
        <v>209</v>
      </c>
      <c r="C14" s="148" t="s">
        <v>97</v>
      </c>
      <c r="D14" s="132" t="s">
        <v>178</v>
      </c>
      <c r="E14" s="149" t="s">
        <v>91</v>
      </c>
      <c r="F14" s="148"/>
    </row>
    <row r="15" spans="1:6" s="2" customFormat="1" x14ac:dyDescent="0.2">
      <c r="A15" s="148">
        <v>45625</v>
      </c>
      <c r="B15" s="148" t="s">
        <v>214</v>
      </c>
      <c r="C15" s="148" t="s">
        <v>97</v>
      </c>
      <c r="D15" s="148" t="s">
        <v>179</v>
      </c>
      <c r="E15" s="149" t="s">
        <v>91</v>
      </c>
      <c r="F15" s="148"/>
    </row>
    <row r="16" spans="1:6" s="134" customFormat="1" ht="25.5" x14ac:dyDescent="0.2">
      <c r="A16" s="132">
        <v>45629</v>
      </c>
      <c r="B16" s="132" t="s">
        <v>210</v>
      </c>
      <c r="C16" s="132" t="s">
        <v>97</v>
      </c>
      <c r="D16" s="132" t="s">
        <v>207</v>
      </c>
      <c r="E16" s="136" t="s">
        <v>91</v>
      </c>
      <c r="F16" s="133"/>
    </row>
    <row r="17" spans="1:6" s="142" customFormat="1" ht="38.25" x14ac:dyDescent="0.2">
      <c r="A17" s="132">
        <v>45636</v>
      </c>
      <c r="B17" s="138" t="s">
        <v>211</v>
      </c>
      <c r="C17" s="140" t="s">
        <v>97</v>
      </c>
      <c r="D17" s="140" t="s">
        <v>212</v>
      </c>
      <c r="E17" s="136" t="s">
        <v>91</v>
      </c>
      <c r="F17" s="141"/>
    </row>
    <row r="18" spans="1:6" s="142" customFormat="1" x14ac:dyDescent="0.2">
      <c r="A18" s="132">
        <v>45639</v>
      </c>
      <c r="B18" s="152" t="s">
        <v>219</v>
      </c>
      <c r="C18" s="140" t="s">
        <v>96</v>
      </c>
      <c r="D18" s="140" t="s">
        <v>216</v>
      </c>
      <c r="E18" s="136" t="s">
        <v>91</v>
      </c>
      <c r="F18" s="141" t="s">
        <v>217</v>
      </c>
    </row>
    <row r="19" spans="1:6" s="142" customFormat="1" x14ac:dyDescent="0.2">
      <c r="A19" s="132">
        <v>45707</v>
      </c>
      <c r="B19" s="152" t="s">
        <v>233</v>
      </c>
      <c r="C19" s="140" t="s">
        <v>97</v>
      </c>
      <c r="D19" s="140" t="s">
        <v>234</v>
      </c>
      <c r="E19" s="136"/>
      <c r="F19" s="141"/>
    </row>
    <row r="20" spans="1:6" s="142" customFormat="1" x14ac:dyDescent="0.2">
      <c r="A20" s="132">
        <v>45723</v>
      </c>
      <c r="B20" s="152" t="s">
        <v>218</v>
      </c>
      <c r="C20" s="140" t="s">
        <v>96</v>
      </c>
      <c r="D20" s="140" t="s">
        <v>215</v>
      </c>
      <c r="E20" s="136" t="s">
        <v>91</v>
      </c>
      <c r="F20" s="141" t="s">
        <v>217</v>
      </c>
    </row>
    <row r="21" spans="1:6" s="134" customFormat="1" x14ac:dyDescent="0.2">
      <c r="A21" s="132">
        <v>45735</v>
      </c>
      <c r="B21" s="132" t="s">
        <v>213</v>
      </c>
      <c r="C21" s="132" t="s">
        <v>97</v>
      </c>
      <c r="D21" s="132" t="s">
        <v>206</v>
      </c>
      <c r="E21" s="136" t="s">
        <v>91</v>
      </c>
      <c r="F21" s="133"/>
    </row>
    <row r="22" spans="1:6" s="2" customFormat="1" ht="25.5" x14ac:dyDescent="0.2">
      <c r="A22" s="132">
        <v>45495</v>
      </c>
      <c r="B22" s="137" t="s">
        <v>229</v>
      </c>
      <c r="C22" s="138" t="s">
        <v>97</v>
      </c>
      <c r="D22" s="137" t="s">
        <v>230</v>
      </c>
      <c r="E22" s="136" t="s">
        <v>91</v>
      </c>
      <c r="F22" s="139"/>
    </row>
    <row r="23" spans="1:6" s="2" customFormat="1" x14ac:dyDescent="0.2">
      <c r="A23" s="132"/>
      <c r="B23" s="137"/>
      <c r="C23" s="138"/>
      <c r="D23" s="137"/>
      <c r="E23" s="136"/>
      <c r="F23" s="139"/>
    </row>
    <row r="24" spans="1:6" s="2" customFormat="1" x14ac:dyDescent="0.2">
      <c r="A24" s="132"/>
      <c r="B24" s="137"/>
      <c r="C24" s="138"/>
      <c r="D24" s="137"/>
      <c r="E24" s="136"/>
      <c r="F24" s="139"/>
    </row>
    <row r="25" spans="1:6" s="2" customFormat="1" x14ac:dyDescent="0.2">
      <c r="A25" s="132"/>
      <c r="B25" s="137"/>
      <c r="C25" s="138"/>
      <c r="D25" s="137"/>
      <c r="E25" s="136"/>
      <c r="F25" s="139"/>
    </row>
    <row r="26" spans="1:6" s="2" customFormat="1" x14ac:dyDescent="0.2">
      <c r="A26" s="132"/>
      <c r="B26" s="137"/>
      <c r="C26" s="138"/>
      <c r="D26" s="137"/>
      <c r="E26" s="136"/>
      <c r="F26" s="139"/>
    </row>
    <row r="27" spans="1:6" s="2" customFormat="1" x14ac:dyDescent="0.2">
      <c r="A27" s="132"/>
      <c r="B27" s="137"/>
      <c r="C27" s="138"/>
      <c r="D27" s="137"/>
      <c r="E27" s="136"/>
      <c r="F27" s="139"/>
    </row>
    <row r="28" spans="1:6" s="2" customFormat="1" x14ac:dyDescent="0.2">
      <c r="A28" s="132"/>
      <c r="B28" s="137"/>
      <c r="C28" s="138"/>
      <c r="D28" s="137"/>
      <c r="E28" s="136"/>
      <c r="F28" s="139"/>
    </row>
    <row r="29" spans="1:6" s="2" customFormat="1" x14ac:dyDescent="0.2">
      <c r="A29" s="132"/>
      <c r="B29" s="137"/>
      <c r="C29" s="138"/>
      <c r="D29" s="137"/>
      <c r="E29" s="136"/>
      <c r="F29" s="139"/>
    </row>
    <row r="30" spans="1:6" s="2" customFormat="1" x14ac:dyDescent="0.2">
      <c r="A30" s="132"/>
      <c r="B30" s="137"/>
      <c r="C30" s="138"/>
      <c r="D30" s="137"/>
      <c r="E30" s="136"/>
      <c r="F30" s="139"/>
    </row>
    <row r="31" spans="1:6" s="2" customFormat="1" x14ac:dyDescent="0.2">
      <c r="A31" s="132"/>
      <c r="B31" s="137"/>
      <c r="C31" s="138"/>
      <c r="D31" s="137"/>
      <c r="E31" s="136"/>
      <c r="F31" s="139"/>
    </row>
    <row r="32" spans="1:6" s="2" customFormat="1" x14ac:dyDescent="0.2">
      <c r="A32" s="132"/>
      <c r="B32" s="127"/>
      <c r="C32" s="128"/>
      <c r="D32" s="127"/>
      <c r="E32" s="136"/>
      <c r="F32" s="130"/>
    </row>
    <row r="33" spans="1:7" s="2" customFormat="1" x14ac:dyDescent="0.2">
      <c r="A33" s="132"/>
      <c r="B33" s="127"/>
      <c r="C33" s="128"/>
      <c r="D33" s="127"/>
      <c r="E33" s="136"/>
      <c r="F33" s="130"/>
    </row>
    <row r="34" spans="1:7" s="2" customFormat="1" x14ac:dyDescent="0.2">
      <c r="A34" s="132"/>
      <c r="B34" s="127"/>
      <c r="C34" s="128"/>
      <c r="D34" s="127"/>
      <c r="E34" s="136"/>
      <c r="F34" s="130"/>
    </row>
    <row r="35" spans="1:7" s="2" customFormat="1" x14ac:dyDescent="0.2">
      <c r="A35" s="132"/>
      <c r="B35" s="127"/>
      <c r="C35" s="128"/>
      <c r="D35" s="127"/>
      <c r="E35" s="136"/>
      <c r="F35" s="130"/>
    </row>
    <row r="36" spans="1:7" s="2" customFormat="1" x14ac:dyDescent="0.2">
      <c r="A36" s="120"/>
      <c r="B36" s="127"/>
      <c r="C36" s="128"/>
      <c r="D36" s="127"/>
      <c r="E36" s="129"/>
      <c r="F36" s="130"/>
    </row>
    <row r="37" spans="1:7" s="2" customFormat="1" x14ac:dyDescent="0.2">
      <c r="A37" s="120"/>
      <c r="B37" s="127"/>
      <c r="C37" s="128"/>
      <c r="D37" s="127"/>
      <c r="E37" s="129"/>
      <c r="F37" s="130"/>
    </row>
    <row r="38" spans="1:7" s="2" customFormat="1" x14ac:dyDescent="0.2">
      <c r="A38" s="120"/>
      <c r="B38" s="127"/>
      <c r="C38" s="128"/>
      <c r="D38" s="127"/>
      <c r="E38" s="129"/>
      <c r="F38" s="130"/>
    </row>
    <row r="39" spans="1:7" s="2" customFormat="1" x14ac:dyDescent="0.2">
      <c r="A39" s="120"/>
      <c r="B39" s="127"/>
      <c r="C39" s="128"/>
      <c r="D39" s="127"/>
      <c r="E39" s="129"/>
      <c r="F39" s="130"/>
    </row>
    <row r="40" spans="1:7" s="2" customFormat="1" x14ac:dyDescent="0.2">
      <c r="A40" s="120"/>
      <c r="B40" s="127"/>
      <c r="C40" s="128"/>
      <c r="D40" s="127"/>
      <c r="E40" s="129"/>
      <c r="F40" s="130"/>
    </row>
    <row r="41" spans="1:7" s="2" customFormat="1" x14ac:dyDescent="0.2">
      <c r="A41" s="120"/>
      <c r="B41" s="127"/>
      <c r="C41" s="128"/>
      <c r="D41" s="127"/>
      <c r="E41" s="129"/>
      <c r="F41" s="130"/>
    </row>
    <row r="42" spans="1:7" s="2" customFormat="1" x14ac:dyDescent="0.2">
      <c r="A42" s="120"/>
      <c r="B42" s="127"/>
      <c r="C42" s="128"/>
      <c r="D42" s="127"/>
      <c r="E42" s="129"/>
      <c r="F42" s="130"/>
    </row>
    <row r="43" spans="1:7" s="2" customFormat="1" x14ac:dyDescent="0.2">
      <c r="A43" s="120"/>
      <c r="B43" s="127"/>
      <c r="C43" s="128"/>
      <c r="D43" s="127"/>
      <c r="E43" s="129"/>
      <c r="F43" s="130"/>
    </row>
    <row r="44" spans="1:7" s="2" customFormat="1" x14ac:dyDescent="0.2">
      <c r="A44" s="120"/>
      <c r="B44" s="127"/>
      <c r="C44" s="128"/>
      <c r="D44" s="127"/>
      <c r="E44" s="129"/>
      <c r="F44" s="130"/>
    </row>
    <row r="45" spans="1:7" s="2" customFormat="1" hidden="1" x14ac:dyDescent="0.2">
      <c r="A45" s="96"/>
      <c r="B45" s="101"/>
      <c r="C45" s="103"/>
      <c r="D45" s="101"/>
      <c r="E45" s="104"/>
      <c r="F45" s="102"/>
    </row>
    <row r="46" spans="1:7" ht="34.5" customHeight="1" x14ac:dyDescent="0.2">
      <c r="A46" s="115" t="s">
        <v>162</v>
      </c>
      <c r="B46" s="116" t="s">
        <v>163</v>
      </c>
      <c r="C46" s="117">
        <f>C47+C48</f>
        <v>11</v>
      </c>
      <c r="D46" s="118" t="str">
        <f>IF(SUBTOTAL(3,C11:C45)=SUBTOTAL(103,C11:C45),'Summary and sign-off'!$A$48,'Summary and sign-off'!$A$49)</f>
        <v>Check - there are no hidden rows with data</v>
      </c>
      <c r="E46" s="162" t="str">
        <f>IF('Summary and sign-off'!F60='Summary and sign-off'!F54,'Summary and sign-off'!A52,'Summary and sign-off'!A50)</f>
        <v>Not all lines have an entry for "Description", "Was the gift accepted?" and "Estimated value in NZ$"</v>
      </c>
      <c r="F46" s="162"/>
      <c r="G46" s="2"/>
    </row>
    <row r="47" spans="1:7" ht="25.5" customHeight="1" x14ac:dyDescent="0.25">
      <c r="A47" s="55"/>
      <c r="B47" s="56" t="s">
        <v>96</v>
      </c>
      <c r="C47" s="57">
        <f>COUNTIF(C11:C45,'Summary and sign-off'!A45)</f>
        <v>2</v>
      </c>
      <c r="D47" s="14"/>
      <c r="E47" s="15"/>
      <c r="F47" s="16"/>
    </row>
    <row r="48" spans="1:7" ht="25.5" customHeight="1" x14ac:dyDescent="0.25">
      <c r="A48" s="55"/>
      <c r="B48" s="56" t="s">
        <v>97</v>
      </c>
      <c r="C48" s="57">
        <f>COUNTIF(C11:C45,'Summary and sign-off'!A46)</f>
        <v>9</v>
      </c>
      <c r="D48" s="14"/>
      <c r="E48" s="15"/>
      <c r="F48" s="16"/>
    </row>
    <row r="49" spans="1:6" x14ac:dyDescent="0.2">
      <c r="A49" s="17"/>
      <c r="B49" s="18"/>
      <c r="C49" s="17"/>
      <c r="D49" s="19"/>
      <c r="E49" s="19"/>
      <c r="F49" s="17"/>
    </row>
    <row r="50" spans="1:6" x14ac:dyDescent="0.2">
      <c r="A50" s="18" t="s">
        <v>152</v>
      </c>
      <c r="B50" s="18"/>
      <c r="C50" s="18"/>
      <c r="D50" s="18"/>
      <c r="E50" s="18"/>
      <c r="F50" s="18"/>
    </row>
    <row r="51" spans="1:6" ht="12.6" customHeight="1" x14ac:dyDescent="0.2">
      <c r="A51" s="20" t="s">
        <v>131</v>
      </c>
      <c r="B51" s="17"/>
      <c r="C51" s="17"/>
      <c r="D51" s="17"/>
      <c r="E51" s="17"/>
    </row>
    <row r="52" spans="1:6" x14ac:dyDescent="0.2">
      <c r="A52" s="20" t="s">
        <v>79</v>
      </c>
      <c r="B52" s="19"/>
      <c r="C52" s="17"/>
      <c r="D52" s="17"/>
      <c r="E52" s="17"/>
      <c r="F52" s="17"/>
    </row>
    <row r="53" spans="1:6" x14ac:dyDescent="0.2">
      <c r="A53" s="20" t="s">
        <v>164</v>
      </c>
      <c r="B53" s="21"/>
      <c r="C53" s="21"/>
      <c r="D53" s="21"/>
      <c r="E53" s="21"/>
      <c r="F53" s="21"/>
    </row>
    <row r="54" spans="1:6" ht="12.75" customHeight="1" x14ac:dyDescent="0.2">
      <c r="A54" s="20" t="s">
        <v>165</v>
      </c>
      <c r="B54" s="17"/>
      <c r="C54" s="17"/>
      <c r="D54" s="17"/>
      <c r="E54" s="17"/>
      <c r="F54" s="17"/>
    </row>
    <row r="55" spans="1:6" ht="12.95" customHeight="1" x14ac:dyDescent="0.2">
      <c r="A55" s="20" t="s">
        <v>166</v>
      </c>
      <c r="B55" s="17"/>
      <c r="C55" s="17"/>
      <c r="D55" s="17"/>
      <c r="E55" s="17"/>
      <c r="F55" s="17"/>
    </row>
    <row r="56" spans="1:6" x14ac:dyDescent="0.2">
      <c r="A56" s="20" t="s">
        <v>167</v>
      </c>
      <c r="C56" s="17"/>
      <c r="D56" s="17"/>
      <c r="E56" s="17"/>
      <c r="F56" s="17"/>
    </row>
    <row r="57" spans="1:6" ht="12.75" customHeight="1" x14ac:dyDescent="0.2">
      <c r="A57" s="20" t="s">
        <v>146</v>
      </c>
      <c r="B57" s="20"/>
      <c r="C57" s="22"/>
      <c r="D57" s="22"/>
      <c r="E57" s="22"/>
      <c r="F57" s="22"/>
    </row>
    <row r="58" spans="1:6" ht="12.75" customHeight="1" x14ac:dyDescent="0.2">
      <c r="A58" s="20"/>
      <c r="B58" s="20"/>
      <c r="C58" s="22"/>
      <c r="D58" s="22"/>
      <c r="E58" s="22"/>
      <c r="F58" s="22"/>
    </row>
    <row r="59" spans="1:6" ht="12.75" hidden="1" customHeight="1" x14ac:dyDescent="0.2">
      <c r="A59" s="20"/>
      <c r="B59" s="20"/>
      <c r="C59" s="22"/>
      <c r="D59" s="22"/>
      <c r="E59" s="22"/>
      <c r="F59" s="22"/>
    </row>
    <row r="60" spans="1:6" x14ac:dyDescent="0.2"/>
    <row r="61" spans="1:6" x14ac:dyDescent="0.2"/>
    <row r="62" spans="1:6" hidden="1" x14ac:dyDescent="0.2">
      <c r="A62" s="18"/>
      <c r="B62" s="18"/>
      <c r="C62" s="18"/>
      <c r="D62" s="18"/>
      <c r="E62" s="18"/>
      <c r="F62" s="18"/>
    </row>
    <row r="63" spans="1:6" hidden="1" x14ac:dyDescent="0.2">
      <c r="A63" s="18"/>
      <c r="B63" s="18"/>
      <c r="C63" s="18"/>
      <c r="D63" s="18"/>
      <c r="E63" s="18"/>
      <c r="F63" s="18"/>
    </row>
    <row r="64" spans="1:6" hidden="1" x14ac:dyDescent="0.2">
      <c r="A64" s="18"/>
      <c r="B64" s="18"/>
      <c r="C64" s="18"/>
      <c r="D64" s="18"/>
      <c r="E64" s="18"/>
      <c r="F64" s="18"/>
    </row>
    <row r="65" spans="1:6" hidden="1" x14ac:dyDescent="0.2">
      <c r="A65" s="18"/>
      <c r="B65" s="18"/>
      <c r="C65" s="18"/>
      <c r="D65" s="18"/>
      <c r="E65" s="18"/>
      <c r="F65" s="18"/>
    </row>
    <row r="66" spans="1:6" hidden="1" x14ac:dyDescent="0.2">
      <c r="A66" s="18"/>
      <c r="B66" s="18"/>
      <c r="C66" s="18"/>
      <c r="D66" s="18"/>
      <c r="E66" s="18"/>
      <c r="F66" s="18"/>
    </row>
    <row r="67" spans="1:6" x14ac:dyDescent="0.2"/>
    <row r="68" spans="1:6" x14ac:dyDescent="0.2"/>
    <row r="69" spans="1:6" x14ac:dyDescent="0.2"/>
    <row r="70" spans="1:6" x14ac:dyDescent="0.2"/>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sheetData>
  <sheetProtection sheet="1" formatCells="0" insertRows="0" deleteRows="0"/>
  <dataConsolidate/>
  <mergeCells count="10">
    <mergeCell ref="E46:F4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5 A11:A2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2:A4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C11:C45</xm:sqref>
        </x14:dataValidation>
        <x14:dataValidation type="list" errorStyle="information" operator="greaterThan" allowBlank="1" showInputMessage="1" prompt="Provide specific $ value if possible" xr:uid="{00000000-0002-0000-0500-000003000000}">
          <x14:formula1>
            <xm:f>'Summary and sign-off'!$A$39:$A$44</xm:f>
          </x14:formula1>
          <xm:sqref>E11:E45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etadata xmlns="http://www.objective.com/ecm/document/metadata/17DD214497134AB99744102E6E9CD9B0" version="1.0.0">
  <systemFields>
    <field name="Objective-Id">
      <value order="0">A1931419</value>
    </field>
    <field name="Objective-Title">
      <value order="0">2024/25 CE Gifts - Benefits  Expenses Disclosure Workbook - Sarah Fitt</value>
    </field>
    <field name="Objective-Description">
      <value order="0"/>
    </field>
    <field name="Objective-CreationStamp">
      <value order="0">2025-07-28T21:08:20Z</value>
    </field>
    <field name="Objective-IsApproved">
      <value order="0">true</value>
    </field>
    <field name="Objective-IsPublished">
      <value order="0">true</value>
    </field>
    <field name="Objective-DatePublished">
      <value order="0">2025-07-31T02:46:56Z</value>
    </field>
    <field name="Objective-ModificationStamp">
      <value order="0">2025-07-31T02:46:56Z</value>
    </field>
    <field name="Objective-Owner">
      <value order="0">Trish Elise</value>
    </field>
    <field name="Objective-Path">
      <value order="0">Objective Global Folder:Pharmac Fileplan:Communications and External Relations:Stakeholder and Partner Relationships:Government organisations - 1. NZ:Public Service Commission (previously State Services Commission):Disclosure of gifts, expenses and hospitality spreadsheets:2024-25 CE Expenses</value>
    </field>
    <field name="Objective-Parent">
      <value order="0">2024-25 CE Expenses</value>
    </field>
    <field name="Objective-State">
      <value order="0">Published</value>
    </field>
    <field name="Objective-VersionId">
      <value order="0">vA3514452</value>
    </field>
    <field name="Objective-Version">
      <value order="0">1.0</value>
    </field>
    <field name="Objective-VersionNumber">
      <value order="0">5</value>
    </field>
    <field name="Objective-VersionComment">
      <value order="0"/>
    </field>
    <field name="Objective-FileNumber">
      <value order="0">qA10620</value>
    </field>
    <field name="Objective-Classification">
      <value order="0"/>
    </field>
    <field name="Objective-Caveats">
      <value order="0"/>
    </field>
  </systemFields>
  <catalogues>
    <catalogue name="Reference Type Catalogue" type="type" ori="id:cA63">
      <field name="Objective-Application / Proposal Number">
        <value order="0"/>
      </field>
      <field name="Objective-Additional Information Number">
        <value order="0"/>
      </field>
      <field name="Objective-DOCSOpen Document Number">
        <value order="0"/>
      </field>
      <field name="Objective-DOCSOpen Document Author">
        <value order="0"/>
      </field>
      <field name="Objective-DOCSOpen Document Type">
        <value order="0"/>
      </field>
      <field name="Objective-DOCSOpen Security">
        <value order="0"/>
      </field>
      <field name="Objective-DOCSOpen System ID">
        <value order="0"/>
      </field>
      <field name="Objective-Inherit Keyword">
        <value order="0">Y</value>
      </field>
      <field name="Objective-Connect Creator">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17DD214497134AB99744102E6E9CD9B0"/>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dc:title>
  <dc:subject/>
  <dc:creator>Pharmac NZ</dc:creator>
  <cp:keywords/>
  <dc:description>Version 7 - for review by SIT - ready 2/10/18</dc:description>
  <cp:lastModifiedBy>Liz Barlow</cp:lastModifiedBy>
  <cp:revision/>
  <dcterms:created xsi:type="dcterms:W3CDTF">2010-10-17T20:59:02Z</dcterms:created>
  <dcterms:modified xsi:type="dcterms:W3CDTF">2025-07-31T02:51:47Z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A1931419</vt:lpwstr>
  </property>
  <property fmtid="{D5CDD505-2E9C-101B-9397-08002B2CF9AE}" pid="12" name="Objective-Title">
    <vt:lpwstr>2024/25 CE Gifts - Benefits  Expenses Disclosure Workbook - Sarah Fitt</vt:lpwstr>
  </property>
  <property fmtid="{D5CDD505-2E9C-101B-9397-08002B2CF9AE}" pid="13" name="Objective-Description">
    <vt:lpwstr/>
  </property>
  <property fmtid="{D5CDD505-2E9C-101B-9397-08002B2CF9AE}" pid="14" name="Objective-CreationStamp">
    <vt:filetime>2025-07-28T21:08:20Z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2025-07-31T02:46:56Z</vt:filetime>
  </property>
  <property fmtid="{D5CDD505-2E9C-101B-9397-08002B2CF9AE}" pid="18" name="Objective-ModificationStamp">
    <vt:filetime>2025-07-31T02:46:56Z</vt:filetime>
  </property>
  <property fmtid="{D5CDD505-2E9C-101B-9397-08002B2CF9AE}" pid="19" name="Objective-Owner">
    <vt:lpwstr>Trish Elise</vt:lpwstr>
  </property>
  <property fmtid="{D5CDD505-2E9C-101B-9397-08002B2CF9AE}" pid="20" name="Objective-Path">
    <vt:lpwstr>Objective Global Folder:Pharmac Fileplan:Communications and External Relations:Stakeholder and Partner Relationships:Government organisations - 1. NZ:Public Service Commission (previously State Services Commission):Disclosure of gifts, expenses and hospitality spreadsheets:2024-25 CE Expenses:</vt:lpwstr>
  </property>
  <property fmtid="{D5CDD505-2E9C-101B-9397-08002B2CF9AE}" pid="21" name="Objective-Parent">
    <vt:lpwstr>2024-25 CE Expenses</vt:lpwstr>
  </property>
  <property fmtid="{D5CDD505-2E9C-101B-9397-08002B2CF9AE}" pid="22" name="Objective-State">
    <vt:lpwstr>Published</vt:lpwstr>
  </property>
  <property fmtid="{D5CDD505-2E9C-101B-9397-08002B2CF9AE}" pid="23" name="Objective-VersionId">
    <vt:lpwstr>vA3514452</vt:lpwstr>
  </property>
  <property fmtid="{D5CDD505-2E9C-101B-9397-08002B2CF9AE}" pid="24" name="Objective-Version">
    <vt:lpwstr>1.0</vt:lpwstr>
  </property>
  <property fmtid="{D5CDD505-2E9C-101B-9397-08002B2CF9AE}" pid="25" name="Objective-VersionNumber">
    <vt:r8>5</vt:r8>
  </property>
  <property fmtid="{D5CDD505-2E9C-101B-9397-08002B2CF9AE}" pid="26" name="Objective-VersionComment">
    <vt:lpwstr/>
  </property>
  <property fmtid="{D5CDD505-2E9C-101B-9397-08002B2CF9AE}" pid="27" name="Objective-FileNumber">
    <vt:lpwstr>qA10620</vt:lpwstr>
  </property>
  <property fmtid="{D5CDD505-2E9C-101B-9397-08002B2CF9AE}" pid="28" name="Objective-Classification">
    <vt:lpwstr>[Inherited - none]</vt:lpwstr>
  </property>
  <property fmtid="{D5CDD505-2E9C-101B-9397-08002B2CF9AE}" pid="29" name="Objective-Caveats">
    <vt:lpwstr/>
  </property>
  <property fmtid="{D5CDD505-2E9C-101B-9397-08002B2CF9AE}" pid="30" name="Objective-DOCSOpen Document Author">
    <vt:lpwstr/>
  </property>
  <property fmtid="{D5CDD505-2E9C-101B-9397-08002B2CF9AE}" pid="31" name="Objective-DOCSOpen Document Number">
    <vt:lpwstr/>
  </property>
  <property fmtid="{D5CDD505-2E9C-101B-9397-08002B2CF9AE}" pid="32" name="Objective-DOCSOpen Document Type">
    <vt:lpwstr/>
  </property>
  <property fmtid="{D5CDD505-2E9C-101B-9397-08002B2CF9AE}" pid="33" name="Objective-DOCSOpen Security">
    <vt:lpwstr/>
  </property>
  <property fmtid="{D5CDD505-2E9C-101B-9397-08002B2CF9AE}" pid="34" name="Objective-DOCSOpen System ID">
    <vt:lpwstr/>
  </property>
  <property fmtid="{D5CDD505-2E9C-101B-9397-08002B2CF9AE}" pid="35" name="Objective-Inherit Keyword">
    <vt:lpwstr>Y</vt:lpwstr>
  </property>
  <property fmtid="{D5CDD505-2E9C-101B-9397-08002B2CF9AE}" pid="36" name="Objective-Connect Creator">
    <vt:lpwstr/>
  </property>
  <property fmtid="{D5CDD505-2E9C-101B-9397-08002B2CF9AE}" pid="37" name="Objective-Comment">
    <vt:lpwstr/>
  </property>
  <property fmtid="{D5CDD505-2E9C-101B-9397-08002B2CF9AE}" pid="38" name="Objective-Application / Proposal Number">
    <vt:lpwstr/>
  </property>
  <property fmtid="{D5CDD505-2E9C-101B-9397-08002B2CF9AE}" pid="39" name="Objective-Additional Information Number">
    <vt:lpwstr/>
  </property>
</Properties>
</file>